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80" documentId="120_S{2AC9BD13-BADA-5192-A53E-5A8FF88502F6}" xr6:coauthVersionLast="47" xr6:coauthVersionMax="47" xr10:uidLastSave="{4195AF2D-51C3-4E87-9C49-C9644A0E4CE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<sst xmlns="http://schemas.openxmlformats.org/spreadsheetml/2006/main" count="180289" uniqueCount="39127">
  <si>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</si>
  <si>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</si>
  <si>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</si>
  <si>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</si>
  <si>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</si>
  <si>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</si>
  <si>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</si>
  <si>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</si>
  <si>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</si>
  <si>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</si>
  <si>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</si>
  <si>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</si>
  <si>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</si>
  <si>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</si>
  <si>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</si>
  <si>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</si>
  <si>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</si>
  <si>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</si>
  <si>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</si>
  <si>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</si>
  <si>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</si>
  <si>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</si>
  <si>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</si>
  <si>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</si>
  <si>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</si>
  <si>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</si>
  <si>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</si>
  <si>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</si>
  <si>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</si>
  <si>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</si>
  <si>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</si>
  <si>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</si>
  <si>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</si>
  <si>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</si>
  <si>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</si>
  <si>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</si>
  <si>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</si>
  <si>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</si>
  <si>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</si>
  <si>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</si>
  <si>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</si>
  <si>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</si>
  <si>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</si>
  <si>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</si>
  <si>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</si>
  <si>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</si>
  <si>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</si>
  <si>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</si>
  <si>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</si>
  <si>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</si>
  <si>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</si>
  <si>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</si>
  <si>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</si>
  <si>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</si>
  <si>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</si>
  <si>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</si>
  <si>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</si>
  <si>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</si>
  <si>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</si>
  <si>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</si>
  <si>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</si>
  <si>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</si>
  <si>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</si>
  <si>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</si>
  <si>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</si>
  <si>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</si>
  <si>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</si>
  <si>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</si>
  <si>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</si>
  <si>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</si>
  <si>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</si>
  <si>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</si>
  <si>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</si>
  <si>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</si>
  <si>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</si>
  <si>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</si>
  <si>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</si>
  <si>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</si>
  <si>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</si>
  <si>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</si>
  <si>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</si>
  <si>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</si>
  <si>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</si>
  <si>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</si>
  <si>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</si>
  <si>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</si>
  <si>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</si>
  <si>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</si>
  <si>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</si>
  <si>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</si>
  <si>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</si>
  <si>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</si>
  <si>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</si>
  <si>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</si>
  <si>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</si>
  <si>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</si>
  <si>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</si>
  <si>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</si>
  <si>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</si>
  <si>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</si>
  <si>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</si>
  <si>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</si>
  <si>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</si>
  <si>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</si>
  <si>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</si>
  <si>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</si>
  <si>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</si>
  <si>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</si>
  <si>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</si>
  <si>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</si>
  <si>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</si>
  <si>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</si>
  <si>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</si>
  <si>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</si>
  <si>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</si>
  <si>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</si>
  <si>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</si>
  <si>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</si>
  <si>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</si>
  <si>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</si>
  <si>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</si>
  <si>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</si>
  <si>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</si>
  <si>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</si>
  <si>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</si>
  <si>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</si>
  <si>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</si>
  <si>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</si>
  <si>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</si>
  <si>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</si>
  <si>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</si>
  <si>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</si>
  <si>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</si>
  <si>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</si>
  <si>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</si>
  <si>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</si>
  <si>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</si>
  <si>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</si>
  <si>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</si>
  <si>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</si>
  <si>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</si>
  <si>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</si>
  <si>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</si>
  <si>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</si>
  <si>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</si>
  <si>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</si>
  <si>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</si>
  <si>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</si>
  <si>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</si>
  <si>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</si>
  <si>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</si>
  <si>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</si>
  <si>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</si>
  <si>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</si>
  <si>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</si>
  <si>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</si>
  <si>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</si>
  <si>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</si>
  <si>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</si>
  <si>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</si>
  <si>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</si>
  <si>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</si>
  <si>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</si>
  <si>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</si>
  <si>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</si>
  <si>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</si>
  <si>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</si>
  <si>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</si>
  <si>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</si>
  <si>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</si>
  <si>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</si>
  <si>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</si>
  <si>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</si>
  <si>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</si>
  <si>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</si>
  <si>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</si>
  <si>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</si>
  <si>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</si>
  <si>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</si>
  <si>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</si>
  <si>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</si>
  <si>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</si>
  <si>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</si>
  <si>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</si>
  <si>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</si>
  <si>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</si>
  <si>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</si>
  <si>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</si>
  <si>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</si>
  <si>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</si>
  <si>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</si>
  <si>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</si>
  <si>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</si>
  <si>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</si>
  <si>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</si>
  <si>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</si>
  <si>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</si>
  <si>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</si>
  <si>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</si>
  <si>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</si>
  <si>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</si>
  <si>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</si>
  <si>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</si>
  <si>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</si>
  <si>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</si>
  <si>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</si>
  <si>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</si>
  <si>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</si>
  <si>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</si>
  <si>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</si>
  <si>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</si>
  <si>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</si>
  <si>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</si>
  <si>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</si>
  <si>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</si>
  <si>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</si>
  <si>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</si>
  <si>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</si>
  <si>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</si>
  <si>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</si>
  <si>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</si>
  <si>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</si>
  <si>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</si>
  <si>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</si>
  <si>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</si>
  <si>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</si>
  <si>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</si>
  <si>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</si>
  <si>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</si>
  <si>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</si>
  <si>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</si>
  <si>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</si>
  <si>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</si>
  <si>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</si>
  <si>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</si>
  <si>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</si>
  <si>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</si>
  <si>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</si>
  <si>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</si>
  <si>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</si>
  <si>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</si>
  <si>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</si>
  <si>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</si>
  <si>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</si>
  <si>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</si>
  <si>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</si>
  <si>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</si>
  <si>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</si>
  <si>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</si>
  <si>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</si>
  <si>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</si>
  <si>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</si>
  <si>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</si>
  <si>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</si>
  <si>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</si>
  <si>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</si>
  <si>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</si>
  <si>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</si>
  <si>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</si>
  <si>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</si>
  <si>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</si>
  <si>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</si>
  <si>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</si>
  <si>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</si>
  <si>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</si>
  <si>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</si>
  <si>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</si>
  <si>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</si>
  <si>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</si>
  <si>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</si>
  <si>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</si>
  <si>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</si>
  <si>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</si>
  <si>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</si>
  <si>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</si>
  <si>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</si>
  <si>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</si>
  <si>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</si>
  <si>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</si>
  <si>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</si>
  <si>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</si>
  <si>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</si>
  <si>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</si>
  <si>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</si>
  <si>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</si>
  <si>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</si>
  <si>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</si>
  <si>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</si>
  <si>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</si>
  <si>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</si>
  <si>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</si>
  <si>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</si>
  <si>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</si>
  <si>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</si>
  <si>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</si>
  <si>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</si>
  <si>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</si>
  <si>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</si>
  <si>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</si>
  <si>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</si>
  <si>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</si>
  <si>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</si>
  <si>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</si>
  <si>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</si>
  <si>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</si>
  <si>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</si>
  <si>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</si>
  <si>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</si>
  <si>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</si>
  <si>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</si>
  <si>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</si>
  <si>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</si>
  <si>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</si>
  <si>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</si>
  <si>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</si>
  <si>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</si>
  <si>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</si>
  <si>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</si>
  <si>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</si>
  <si>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</si>
  <si>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</si>
  <si>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</si>
  <si>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</si>
  <si>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</si>
  <si>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</si>
  <si>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</si>
  <si>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</si>
  <si>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</si>
  <si>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</si>
  <si>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</si>
  <si>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</si>
  <si>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</si>
  <si>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</si>
  <si>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</si>
  <si>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</si>
  <si>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</si>
  <si>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</si>
  <si>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</si>
  <si>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</si>
  <si>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</si>
  <si>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</si>
  <si>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</si>
  <si>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</si>
  <si>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</si>
  <si>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</si>
  <si>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</si>
  <si>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</si>
  <si>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</si>
  <si>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</si>
  <si>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</si>
  <si>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</si>
  <si>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</si>
  <si>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</si>
  <si>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</si>
  <si>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</si>
  <si>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</si>
  <si>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</si>
  <si>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</si>
  <si>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</si>
  <si>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</si>
  <si>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</si>
  <si>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</si>
  <si>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</si>
  <si>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</si>
  <si>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</si>
  <si>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</si>
  <si>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</si>
  <si>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</si>
  <si>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</si>
  <si>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</si>
  <si>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</si>
  <si>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</si>
  <si>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</si>
  <si>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</si>
  <si>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</si>
  <si>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</si>
  <si>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</si>
  <si>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</si>
  <si>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</si>
  <si>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</si>
  <si>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</si>
  <si>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</si>
  <si>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</si>
  <si>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</si>
  <si>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</si>
  <si>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</si>
  <si>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</si>
  <si>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</si>
  <si>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</si>
  <si>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</si>
  <si>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</si>
  <si>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</si>
  <si>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</si>
  <si>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</si>
  <si>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</si>
  <si>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</si>
  <si>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</si>
  <si>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</si>
  <si>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</si>
  <si>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</si>
  <si>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</si>
  <si>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</si>
  <si>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</si>
  <si>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</si>
  <si>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</si>
  <si>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</si>
  <si>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</si>
  <si>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</si>
  <si>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</si>
  <si>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</si>
  <si>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</si>
  <si>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</si>
  <si>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</si>
  <si>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</si>
  <si>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</si>
  <si>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</si>
  <si>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</si>
  <si>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</si>
  <si>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</si>
  <si>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</si>
  <si>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</si>
  <si>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</si>
  <si>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</si>
  <si>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</si>
  <si>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</si>
  <si>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</si>
  <si>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</si>
  <si>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</si>
  <si>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</si>
  <si>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</si>
  <si>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</si>
  <si>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</si>
  <si>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</si>
  <si>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</si>
  <si>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</si>
  <si>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</si>
  <si>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</si>
  <si>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</si>
  <si>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</si>
  <si>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</si>
  <si>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</si>
  <si>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</si>
  <si>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</si>
  <si>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</si>
  <si>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</si>
  <si>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</si>
  <si>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</si>
  <si>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</si>
  <si>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</si>
  <si>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</si>
  <si>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</si>
  <si>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</si>
  <si>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</si>
  <si>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</si>
  <si>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</si>
  <si>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</si>
  <si>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</si>
  <si>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</si>
  <si>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</si>
  <si>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</si>
  <si>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</si>
  <si>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</si>
  <si>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</si>
  <si>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</si>
  <si>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</si>
  <si>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</si>
  <si>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</si>
  <si>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</si>
  <si>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</si>
  <si>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</si>
  <si>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</si>
  <si>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</si>
  <si>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</si>
  <si>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</si>
  <si>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</si>
  <si>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</si>
  <si>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</si>
  <si>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</si>
  <si>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</si>
  <si>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</si>
  <si>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</si>
  <si>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</si>
  <si>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</si>
  <si>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</si>
  <si>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</si>
  <si>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</si>
  <si>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</si>
  <si>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</si>
  <si>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</si>
  <si>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</si>
  <si>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</si>
  <si>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</si>
  <si>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</si>
  <si>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</si>
  <si>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</si>
  <si>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</si>
  <si>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</si>
  <si>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</si>
  <si>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</si>
  <si>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</si>
  <si>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</si>
  <si>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</si>
  <si>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</si>
  <si>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</si>
  <si>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</si>
  <si>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</si>
  <si>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</si>
  <si>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</si>
  <si>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</si>
  <si>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</si>
  <si>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</si>
  <si>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</si>
  <si>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</si>
  <si>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</si>
  <si>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</si>
  <si>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</si>
  <si>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</si>
  <si>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</si>
  <si>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</si>
  <si>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</si>
  <si>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</si>
  <si>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</si>
  <si>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</si>
  <si>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</si>
  <si>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</si>
  <si>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</si>
  <si>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</si>
  <si>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</si>
  <si>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</si>
  <si>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</si>
  <si>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</si>
  <si>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</si>
  <si>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</si>
  <si>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</si>
  <si>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</si>
  <si>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</si>
  <si>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</si>
  <si>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</si>
  <si>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</si>
  <si>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</si>
  <si>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</si>
  <si>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</si>
  <si>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</si>
  <si>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</si>
  <si>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</si>
  <si>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</si>
  <si>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</si>
  <si>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</si>
  <si>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</si>
  <si>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</si>
  <si>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</si>
  <si>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</si>
  <si>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</si>
  <si>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</si>
  <si>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</si>
  <si>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</si>
  <si>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</si>
  <si>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</si>
  <si>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</si>
  <si>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</si>
  <si>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</si>
  <si>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</si>
  <si>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</si>
  <si>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</si>
  <si>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</si>
  <si>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</si>
  <si>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</si>
  <si>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</si>
  <si>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</si>
  <si>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</si>
  <si>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</si>
  <si>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</si>
  <si>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</si>
  <si>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</si>
  <si>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</si>
  <si>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</si>
  <si>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</si>
  <si>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</si>
  <si>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</si>
  <si>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</si>
  <si>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</si>
  <si>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</si>
  <si>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</si>
  <si>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</si>
  <si>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</si>
  <si>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</si>
  <si>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</si>
  <si>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</si>
  <si>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</si>
  <si>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</si>
  <si>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</si>
  <si>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</si>
  <si>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</si>
  <si>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</si>
  <si>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</si>
  <si>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</si>
  <si>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</si>
  <si>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</si>
  <si>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</si>
  <si>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</si>
  <si>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</si>
  <si>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</si>
  <si>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</si>
  <si>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</si>
  <si>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</si>
  <si>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</si>
  <si>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</si>
  <si>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</si>
  <si>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</si>
  <si>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</si>
  <si>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</si>
  <si>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</si>
  <si>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</si>
  <si>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</si>
  <si>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</si>
  <si>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</si>
  <si>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</si>
  <si>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</si>
  <si>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</si>
  <si>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</si>
  <si>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</si>
  <si>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</si>
  <si>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</si>
  <si>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</si>
  <si>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</si>
  <si>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</si>
  <si>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</si>
  <si>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</si>
  <si>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</si>
  <si>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</si>
  <si>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</si>
  <si>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</si>
  <si>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</si>
  <si>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</si>
  <si>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</si>
  <si>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</si>
  <si>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</si>
  <si>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</si>
  <si>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</si>
  <si>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</si>
  <si>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</si>
  <si>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</si>
  <si>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</si>
  <si>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</si>
  <si>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</si>
  <si>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</si>
  <si>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</si>
  <si>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</si>
  <si>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</si>
  <si>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</si>
  <si>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</si>
  <si>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</si>
  <si>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</si>
  <si>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</si>
  <si>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</si>
  <si>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</si>
  <si>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</si>
  <si>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</si>
  <si>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</si>
  <si>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</si>
  <si>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</si>
  <si>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</si>
  <si>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</si>
  <si>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</si>
  <si>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</si>
  <si>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</si>
  <si>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</si>
  <si>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</si>
  <si>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</si>
  <si>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</si>
  <si>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</si>
  <si>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</si>
  <si>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</si>
  <si>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</si>
  <si>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</si>
  <si>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</si>
  <si>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</si>
  <si>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</si>
  <si>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</si>
  <si>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</si>
  <si>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</si>
  <si>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</si>
  <si>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</si>
  <si>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</si>
  <si>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</si>
  <si>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</si>
  <si>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</si>
  <si>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</si>
  <si>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</si>
  <si>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</si>
  <si>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</si>
  <si>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</si>
  <si>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</si>
  <si>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</si>
  <si>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</si>
  <si>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</si>
  <si>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</si>
  <si>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</si>
  <si>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</si>
  <si>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</si>
  <si>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</si>
  <si>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</si>
  <si>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</si>
  <si>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</si>
  <si>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</si>
  <si>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</si>
  <si>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</si>
  <si>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</si>
  <si>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</si>
  <si>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</si>
  <si>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</si>
  <si>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</si>
  <si>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</si>
  <si>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</si>
  <si>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</si>
  <si>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</si>
  <si>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</si>
  <si>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</si>
  <si>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</si>
  <si>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</si>
  <si>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</si>
  <si>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</si>
  <si>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</si>
  <si>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</si>
  <si>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</si>
  <si>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</si>
  <si>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</si>
  <si>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</si>
  <si>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</si>
  <si>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</si>
  <si>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</si>
  <si>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</si>
  <si>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</si>
  <si>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</si>
  <si>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</si>
  <si>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</si>
  <si>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</si>
  <si>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</si>
  <si>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</si>
  <si>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</si>
  <si>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</si>
  <si>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</si>
  <si>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</si>
  <si>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</si>
  <si>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</si>
  <si>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</si>
  <si>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</si>
  <si>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</si>
  <si>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</si>
  <si>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</si>
  <si>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</si>
  <si>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</si>
  <si>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</si>
  <si>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</si>
  <si>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</si>
  <si>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</si>
  <si>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</si>
  <si>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</si>
  <si>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</si>
  <si>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</si>
  <si>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</si>
  <si>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</si>
  <si>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</si>
  <si>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</si>
  <si>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</si>
  <si>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</si>
  <si>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</si>
  <si>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</si>
  <si>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</si>
  <si>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</si>
  <si>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</si>
  <si>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</si>
  <si>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</si>
  <si>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</si>
  <si>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</si>
  <si>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</si>
  <si>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</si>
  <si>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</si>
  <si>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</si>
  <si>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</si>
  <si>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</si>
  <si>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</si>
  <si>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</si>
  <si>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</si>
  <si>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</si>
  <si>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</si>
  <si>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</si>
  <si>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</si>
  <si>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</si>
  <si>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</si>
  <si>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</si>
  <si>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</si>
  <si>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</si>
  <si>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</si>
  <si>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</si>
  <si>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</si>
  <si>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</si>
  <si>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</si>
  <si>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</si>
  <si>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</si>
  <si>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</si>
  <si>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</si>
  <si>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</si>
  <si>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</si>
  <si>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</si>
  <si>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</si>
  <si>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</si>
  <si>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</si>
  <si>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</si>
  <si>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</si>
  <si>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</si>
  <si>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</si>
  <si>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</si>
  <si>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</si>
  <si>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</si>
  <si>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</si>
  <si>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</si>
  <si>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</si>
  <si>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</si>
  <si>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</si>
  <si>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</si>
  <si>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</si>
  <si>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</si>
  <si>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</si>
  <si>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</si>
  <si>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</si>
  <si>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</si>
  <si>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</si>
  <si>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</si>
  <si>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</si>
  <si>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</si>
  <si>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</si>
  <si>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</si>
  <si>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</si>
  <si>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</si>
  <si>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</si>
  <si>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</si>
  <si>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</si>
  <si>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</si>
  <si>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</si>
  <si>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</si>
  <si>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</si>
  <si>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</si>
  <si>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</si>
  <si>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</si>
  <si>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</si>
  <si>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</si>
  <si>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</si>
  <si>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</si>
  <si>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</si>
  <si>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</si>
  <si>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</si>
  <si>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</si>
  <si>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</si>
  <si>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</si>
  <si>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</si>
  <si>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</si>
  <si>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</si>
  <si>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</si>
  <si>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</si>
  <si>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</si>
  <si>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</si>
  <si>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</si>
  <si>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</si>
  <si>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</si>
  <si>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</si>
  <si>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</si>
  <si>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</si>
  <si>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</si>
  <si>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</si>
  <si>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</si>
  <si>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</si>
  <si>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</si>
  <si>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</si>
  <si>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</si>
  <si>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</si>
  <si>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</si>
  <si>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</si>
  <si>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</si>
  <si>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</si>
  <si>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</si>
  <si>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</si>
  <si>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</si>
  <si>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</si>
  <si>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</si>
  <si>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</si>
  <si>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</si>
  <si>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</si>
  <si>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</si>
  <si>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</si>
  <si>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</si>
  <si>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</si>
  <si>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</si>
  <si>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</si>
  <si>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</si>
  <si>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</si>
  <si>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</si>
  <si>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</si>
  <si>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</si>
  <si>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</si>
  <si>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</si>
  <si>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</si>
  <si>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</si>
  <si>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</si>
  <si>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</si>
  <si>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</si>
  <si>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</si>
  <si>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</si>
  <si>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</si>
  <si>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</si>
  <si>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</si>
  <si>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</si>
  <si>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</si>
  <si>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</si>
  <si>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</si>
  <si>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</si>
  <si>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</si>
  <si>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</si>
  <si>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</si>
  <si>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</si>
  <si>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</si>
  <si>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</si>
  <si>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</si>
  <si>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</si>
  <si>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</si>
  <si>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</si>
  <si>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</si>
  <si>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</si>
  <si>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</si>
  <si>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</si>
  <si>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</si>
  <si>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</si>
  <si>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</si>
  <si>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</si>
  <si>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</si>
  <si>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</si>
  <si>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</si>
  <si>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</si>
  <si>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</si>
  <si>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</si>
  <si>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</si>
  <si>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</si>
  <si>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</si>
  <si>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</si>
  <si>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</si>
  <si>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</si>
  <si>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</si>
  <si>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</si>
  <si>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</si>
  <si>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</si>
  <si>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</si>
  <si>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</si>
  <si>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</si>
  <si>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</si>
  <si>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</si>
  <si>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</si>
  <si>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</si>
  <si>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</si>
  <si>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</si>
  <si>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</si>
  <si>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</si>
  <si>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</si>
  <si>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</si>
  <si>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</si>
  <si>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</si>
  <si>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</si>
  <si>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</si>
  <si>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</si>
  <si>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</si>
  <si>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</si>
  <si>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</si>
  <si>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</si>
  <si>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</si>
  <si>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</si>
  <si>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</si>
  <si>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</si>
  <si>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</si>
  <si>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</si>
  <si>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</si>
  <si>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</si>
  <si>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</si>
  <si>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</si>
  <si>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</si>
  <si>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</si>
  <si>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</si>
  <si>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</si>
  <si>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</si>
  <si>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</si>
  <si>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</si>
  <si>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</si>
  <si>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</si>
  <si>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</si>
  <si>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</si>
  <si>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</si>
  <si>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</si>
  <si>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</si>
  <si>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</si>
  <si>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</si>
  <si>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</si>
  <si>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</si>
  <si>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</si>
  <si>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</si>
  <si>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</si>
  <si>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</si>
  <si>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</si>
  <si>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</si>
  <si>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</si>
  <si>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</si>
  <si>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</si>
  <si>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</si>
  <si>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</si>
  <si>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</si>
  <si>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</si>
  <si>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</si>
  <si>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</si>
  <si>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</si>
  <si>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</si>
  <si>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</si>
  <si>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</si>
  <si>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</si>
  <si>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</si>
  <si>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</si>
  <si>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</si>
  <si>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</si>
  <si>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</si>
  <si>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</si>
  <si>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</si>
  <si>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</si>
  <si>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</si>
  <si>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</si>
  <si>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</si>
  <si>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</si>
  <si>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</si>
  <si>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</si>
  <si>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</si>
  <si>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</si>
  <si>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</si>
  <si>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</si>
  <si>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</si>
  <si>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</si>
  <si>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</si>
  <si>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</si>
  <si>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</si>
  <si>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</si>
  <si>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</si>
  <si>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</si>
  <si>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</si>
  <si>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</si>
  <si>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</si>
  <si>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</si>
  <si>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</si>
  <si>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</si>
  <si>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</si>
  <si>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</si>
  <si>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</si>
  <si>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</si>
  <si>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</si>
  <si>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</si>
  <si>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</si>
  <si>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</si>
  <si>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</si>
  <si>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</si>
  <si>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</si>
  <si>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</si>
  <si>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</si>
  <si>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</si>
  <si>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</si>
  <si>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</si>
  <si>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</si>
  <si>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</si>
  <si>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</si>
  <si>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</si>
  <si>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</si>
  <si>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</si>
  <si>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</si>
  <si>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</si>
  <si>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</si>
  <si>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</si>
  <si>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</si>
  <si>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</si>
  <si>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</si>
  <si>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</si>
  <si>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</si>
  <si>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</si>
  <si>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</si>
  <si>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</si>
  <si>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</si>
  <si>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</si>
  <si>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</si>
  <si>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</si>
  <si>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</si>
  <si>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</si>
  <si>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</si>
  <si>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</si>
  <si>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</si>
  <si>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</si>
  <si>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</si>
  <si>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</si>
  <si>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</si>
  <si>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</si>
  <si>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</si>
  <si>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</si>
  <si>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</si>
  <si>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</si>
  <si>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</si>
  <si>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</si>
  <si>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</si>
  <si>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</si>
  <si>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</si>
  <si>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</si>
  <si>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</si>
  <si>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</si>
  <si>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</si>
  <si>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</si>
  <si>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</si>
  <si>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</si>
  <si>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</si>
  <si>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</si>
  <si>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</si>
  <si>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</si>
  <si>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</si>
  <si>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</si>
  <si>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</si>
  <si>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</si>
  <si>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</si>
  <si>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</si>
  <si>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</si>
  <si>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</si>
  <si>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</si>
  <si>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</si>
  <si>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</si>
  <si>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</si>
  <si>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</si>
  <si>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</si>
  <si>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</si>
  <si>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</si>
  <si>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</si>
  <si>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</si>
  <si>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</si>
  <si>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</si>
  <si>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</si>
  <si>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</si>
  <si>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</si>
  <si>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</si>
  <si>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</si>
  <si>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</si>
  <si>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</si>
  <si>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</si>
  <si>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</si>
  <si>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</si>
  <si>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</si>
  <si>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</si>
  <si>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</si>
  <si>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</si>
  <si>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</si>
  <si>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</si>
  <si>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</si>
  <si>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</si>
  <si>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</si>
  <si>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</si>
  <si>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</si>
  <si>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</si>
  <si>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</si>
  <si>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</si>
  <si>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</si>
  <si>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</si>
  <si>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</si>
  <si>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</si>
  <si>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</si>
  <si>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</si>
  <si>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</si>
  <si>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</si>
  <si>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</si>
  <si>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</si>
  <si>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</si>
  <si>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</si>
  <si>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</si>
  <si>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</si>
  <si>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</si>
  <si>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</si>
  <si>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</si>
  <si>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</si>
  <si>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</si>
  <si>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</si>
  <si>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</si>
  <si>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</si>
  <si>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</si>
  <si>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</si>
  <si>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</si>
  <si>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</si>
  <si>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</si>
  <si>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</si>
  <si>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</si>
  <si>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</si>
  <si>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</si>
  <si>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</si>
  <si>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</si>
  <si>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</si>
  <si>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</si>
  <si>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</si>
  <si>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</si>
  <si>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</si>
  <si>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</si>
  <si>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</si>
  <si>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</si>
  <si>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</si>
  <si>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</si>
  <si>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</si>
  <si>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</si>
  <si>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</si>
  <si>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</si>
  <si>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</si>
  <si>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</si>
  <si>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</si>
  <si>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</si>
  <si>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</si>
  <si>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</si>
  <si>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</si>
  <si>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</si>
  <si>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</si>
  <si>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</si>
  <si>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</si>
  <si>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</si>
  <si>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</si>
  <si>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</si>
  <si>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</si>
  <si>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</si>
  <si>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</si>
  <si>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</si>
  <si>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</si>
  <si>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</si>
  <si>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</si>
  <si>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</si>
  <si>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</si>
  <si>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</si>
  <si>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</si>
  <si>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</si>
  <si>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</si>
  <si>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</si>
  <si>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</si>
  <si>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</si>
  <si>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</si>
  <si>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</si>
  <si>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</si>
  <si>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</si>
  <si>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</si>
  <si>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</si>
  <si>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</si>
  <si>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</si>
  <si>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</si>
  <si>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</si>
  <si>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</si>
  <si>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</si>
  <si>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</si>
  <si>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</si>
  <si>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</si>
  <si>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</si>
  <si>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</si>
  <si>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</si>
  <si>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</si>
  <si>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</si>
  <si>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</si>
  <si>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</si>
  <si>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</si>
  <si>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</si>
  <si>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</si>
  <si>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</si>
  <si>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</si>
  <si>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</si>
  <si>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</si>
  <si>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</si>
  <si>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</si>
  <si>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</si>
  <si>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</si>
  <si>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</si>
  <si>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</si>
  <si>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</si>
  <si>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</si>
  <si>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</si>
  <si>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</si>
  <si>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</si>
  <si>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</si>
  <si>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</si>
  <si>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</si>
  <si>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</si>
  <si>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</si>
  <si>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</si>
  <si>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</si>
  <si>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</si>
  <si>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</si>
  <si>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</si>
  <si>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</si>
  <si>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</si>
  <si>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</si>
  <si>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</si>
  <si>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</si>
  <si>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</si>
  <si>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</si>
  <si>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</si>
  <si>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</si>
  <si>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</si>
  <si>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</si>
  <si>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</si>
  <si>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</si>
  <si>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</si>
  <si>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</si>
  <si>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</si>
  <si>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</si>
  <si>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</si>
  <si>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</si>
  <si>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</si>
  <si>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</si>
  <si>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</si>
  <si>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</si>
  <si>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</si>
  <si>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</si>
  <si>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</si>
  <si>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</si>
  <si>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</si>
  <si>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</si>
  <si>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</si>
  <si>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</si>
  <si>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</si>
  <si>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</si>
  <si>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</si>
  <si>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</si>
  <si>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</si>
  <si>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</si>
  <si>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</si>
  <si>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</si>
  <si>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</si>
  <si>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</si>
  <si>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</si>
  <si>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</si>
  <si>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</si>
  <si>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</si>
  <si>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</si>
  <si>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</si>
  <si>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</si>
  <si>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</si>
  <si>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</si>
  <si>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</si>
  <si>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</si>
  <si>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</si>
  <si>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</si>
  <si>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</si>
  <si>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</si>
  <si>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</si>
  <si>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</si>
  <si>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</si>
  <si>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</si>
  <si>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</si>
  <si>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</si>
  <si>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</si>
  <si>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</si>
  <si>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</si>
  <si>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</si>
  <si>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</si>
  <si>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</si>
  <si>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</si>
  <si>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</si>
  <si>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</si>
  <si>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</si>
  <si>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</si>
  <si>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</si>
  <si>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</si>
  <si>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</si>
  <si>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</si>
  <si>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</si>
  <si>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</si>
  <si>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</si>
  <si>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</si>
  <si>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</si>
  <si>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</si>
  <si>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</si>
  <si>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</si>
  <si>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</si>
  <si>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</si>
  <si>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</si>
  <si>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</si>
  <si>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</si>
  <si>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</si>
  <si>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</si>
  <si>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</si>
  <si>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</si>
  <si>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</si>
  <si>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</si>
  <si>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</si>
  <si>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</si>
  <si>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</si>
  <si>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</si>
  <si>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</si>
  <si>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</si>
  <si>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</si>
  <si>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</si>
  <si>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</si>
  <si>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</si>
  <si>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</si>
  <si>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</si>
  <si>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</si>
  <si>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</si>
  <si>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</si>
  <si>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</si>
  <si>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</si>
  <si>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</si>
  <si>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</si>
  <si>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</si>
  <si>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</si>
  <si>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</si>
  <si>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</si>
  <si>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</si>
  <si>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</si>
  <si>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</si>
  <si>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</si>
  <si>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</si>
  <si>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</si>
  <si>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</si>
  <si>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</si>
  <si>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</si>
  <si>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</si>
  <si>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</si>
  <si>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</si>
  <si>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</si>
  <si>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</si>
  <si>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</si>
  <si>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</si>
  <si>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</si>
  <si>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</si>
  <si>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</si>
  <si>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</si>
  <si>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</si>
  <si>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</si>
  <si>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</si>
  <si>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</si>
  <si>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</si>
  <si>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</si>
  <si>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</si>
  <si>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</si>
  <si>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</si>
  <si>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</si>
  <si>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</si>
  <si>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</si>
  <si>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</si>
  <si>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</si>
  <si>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</si>
  <si>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</si>
  <si>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</si>
  <si>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</si>
  <si>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</si>
  <si>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</si>
  <si>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</si>
  <si>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</si>
  <si>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</si>
  <si>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</si>
  <si>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</si>
  <si>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</si>
  <si>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</si>
  <si>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</si>
  <si>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</si>
  <si>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</si>
  <si>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</si>
  <si>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</si>
  <si>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</si>
  <si>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</si>
  <si>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</si>
  <si>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</si>
  <si>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</si>
  <si>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</si>
  <si>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</si>
  <si>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</si>
  <si>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</si>
  <si>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</si>
  <si>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</si>
  <si>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</si>
  <si>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</si>
  <si>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</si>
  <si>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</si>
  <si>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</si>
  <si>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</si>
  <si>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</si>
  <si>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</si>
  <si>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</si>
  <si>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</si>
  <si>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</si>
  <si>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</si>
  <si>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</si>
  <si>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</si>
  <si>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</si>
  <si>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</si>
  <si>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</si>
  <si>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</si>
  <si>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</si>
  <si>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</si>
  <si>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</si>
  <si>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</si>
  <si>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</si>
  <si>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</si>
  <si>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</si>
  <si>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</si>
  <si>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</si>
  <si>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</si>
  <si>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</si>
  <si>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</si>
  <si>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</si>
  <si>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</si>
  <si>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</si>
  <si>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</si>
  <si>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</si>
  <si>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</si>
  <si>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</si>
  <si>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</si>
  <si>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</si>
  <si>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</si>
  <si>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</si>
  <si>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</si>
  <si>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</si>
  <si>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</si>
  <si>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</si>
  <si>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</si>
  <si>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</si>
  <si>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</si>
  <si>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</si>
  <si>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</si>
  <si>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</si>
  <si>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</si>
  <si>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</si>
  <si>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</si>
  <si>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</si>
  <si>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</si>
  <si>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</si>
  <si>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</si>
  <si>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</si>
  <si>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</si>
  <si>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</si>
  <si>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</si>
  <si>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</si>
  <si>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</si>
  <si>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</si>
  <si>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</si>
  <si>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</si>
  <si>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</si>
  <si>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</si>
  <si>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</si>
  <si>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</si>
  <si>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</si>
  <si>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</si>
  <si>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</si>
  <si>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</si>
  <si>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</si>
  <si>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</si>
  <si>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</si>
  <si>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</si>
  <si>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</si>
  <si>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</si>
  <si>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</si>
  <si>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</si>
  <si>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</si>
  <si>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</si>
  <si>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</si>
  <si>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</si>
  <si>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</si>
  <si>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</si>
  <si>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</si>
  <si>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</si>
  <si>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</si>
  <si>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</si>
  <si>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</si>
  <si>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</si>
  <si>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</si>
  <si>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</si>
  <si>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</si>
  <si>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</si>
  <si>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</si>
  <si>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</si>
  <si>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</si>
  <si>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</si>
  <si>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</si>
  <si>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</si>
  <si>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</si>
  <si>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</si>
  <si>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</si>
  <si>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</si>
  <si>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</si>
  <si>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</si>
  <si>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</si>
  <si>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</si>
  <si>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</si>
  <si>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</si>
  <si>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</si>
  <si>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</si>
  <si>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</si>
  <si>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</si>
  <si>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</si>
  <si>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</si>
  <si>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</si>
  <si>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</si>
  <si>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</si>
  <si>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</si>
  <si>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</si>
  <si>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</si>
  <si>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</si>
  <si>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</si>
  <si>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</si>
  <si>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</si>
  <si>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</si>
  <si>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</si>
  <si>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</si>
  <si>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</si>
  <si>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</si>
  <si>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</si>
  <si>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</si>
  <si>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</si>
  <si>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</si>
  <si>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</si>
  <si>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</si>
  <si>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</si>
  <si>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</si>
  <si>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</si>
  <si>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</si>
  <si>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</si>
  <si>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</si>
  <si>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</si>
  <si>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</si>
  <si>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</si>
  <si>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</si>
  <si>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</si>
  <si>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</si>
  <si>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</si>
  <si>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</si>
  <si>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</si>
  <si>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</si>
  <si>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</si>
  <si>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</si>
  <si>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</si>
  <si>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</si>
  <si>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</si>
  <si>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</si>
  <si>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</si>
  <si>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</si>
  <si>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</si>
  <si>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</si>
  <si>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</si>
  <si>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</si>
  <si>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</si>
  <si>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</si>
  <si>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</si>
  <si>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</si>
  <si>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</si>
  <si>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</si>
  <si>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</si>
  <si>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</si>
  <si>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</si>
  <si>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</si>
  <si>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</si>
  <si>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</si>
  <si>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</si>
  <si>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</si>
  <si>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</si>
  <si>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</si>
  <si>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</si>
  <si>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</si>
  <si>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</si>
  <si>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</si>
  <si>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</si>
  <si>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</si>
  <si>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</si>
  <si>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</si>
  <si>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</si>
  <si>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</si>
  <si>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</si>
  <si>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</si>
  <si>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</si>
  <si>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</si>
  <si>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</si>
  <si>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</si>
  <si>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</si>
  <si>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</si>
  <si>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</si>
  <si>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</si>
  <si>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</si>
  <si>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</si>
  <si>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</si>
  <si>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</si>
  <si>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</si>
  <si>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</si>
  <si>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</si>
  <si>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</si>
  <si>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</si>
  <si>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</si>
  <si>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</si>
  <si>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</si>
  <si>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</si>
  <si>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</si>
  <si>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</si>
  <si>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</si>
  <si>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</si>
  <si>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</si>
  <si>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</si>
  <si>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</si>
  <si>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</si>
  <si>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</si>
  <si>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</si>
  <si>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</si>
  <si>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</si>
  <si>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</si>
  <si>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</si>
  <si>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</si>
  <si>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</si>
  <si>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</si>
  <si>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</si>
  <si>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</si>
  <si>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</si>
  <si>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</si>
  <si>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</si>
  <si>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</si>
  <si>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</si>
  <si>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</si>
  <si>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</si>
  <si>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</si>
  <si>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</si>
  <si>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</si>
  <si>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</si>
  <si>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</si>
  <si>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</si>
  <si>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</si>
  <si>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</si>
  <si>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</si>
  <si>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</si>
  <si>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</si>
  <si>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</si>
  <si>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</si>
  <si>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</si>
  <si>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</si>
  <si>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</si>
  <si>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</si>
  <si>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</si>
  <si>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</si>
  <si>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</si>
  <si>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</si>
  <si>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</si>
  <si>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</si>
  <si>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</si>
  <si>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</si>
  <si>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</si>
  <si>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</si>
  <si>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</si>
  <si>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</si>
  <si>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</si>
  <si>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</si>
  <si>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</si>
  <si>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</si>
  <si>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</si>
  <si>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</si>
  <si>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</si>
  <si>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</si>
  <si>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</si>
  <si>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</si>
  <si>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</si>
  <si>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</si>
  <si>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</si>
  <si>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</si>
  <si>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</si>
  <si>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</si>
  <si>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</si>
  <si>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</si>
  <si>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</si>
  <si>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</si>
  <si>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</si>
  <si>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</si>
  <si>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</si>
  <si>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</si>
  <si>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</si>
  <si>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</si>
  <si>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</si>
  <si>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</si>
  <si>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</si>
  <si>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</si>
  <si>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</si>
  <si>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</si>
  <si>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</si>
  <si>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</si>
  <si>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</si>
  <si>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</si>
  <si>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</si>
  <si>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</si>
  <si>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</si>
  <si>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</si>
  <si>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</si>
  <si>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</si>
  <si>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</si>
  <si>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</si>
  <si>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</si>
  <si>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</si>
  <si>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</si>
  <si>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</si>
  <si>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</si>
  <si>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</si>
  <si>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</si>
  <si>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</si>
  <si>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</si>
  <si>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</si>
  <si>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</si>
  <si>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</si>
  <si>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</si>
  <si>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</si>
  <si>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</si>
  <si>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</si>
  <si>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</si>
  <si>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</si>
  <si>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</si>
  <si>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</si>
  <si>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</si>
  <si>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</si>
  <si>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</si>
  <si>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</si>
  <si>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</si>
  <si>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</si>
  <si>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</si>
  <si>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</si>
  <si>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</si>
  <si>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</si>
  <si>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</si>
  <si>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</si>
  <si>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</si>
  <si>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</si>
  <si>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</si>
  <si>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</si>
  <si>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</si>
  <si>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</si>
  <si>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</si>
  <si>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</si>
  <si>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</si>
  <si>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</si>
  <si>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</si>
  <si>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</si>
  <si>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</si>
  <si>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</si>
  <si>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</si>
  <si>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</si>
  <si>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</si>
  <si>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</si>
  <si>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</si>
  <si>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</si>
  <si>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</si>
  <si>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</si>
  <si>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</si>
  <si>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</si>
  <si>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</si>
  <si>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</si>
  <si>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</si>
  <si>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</si>
  <si>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</si>
  <si>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</si>
  <si>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</si>
  <si>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</si>
  <si>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</si>
  <si>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</si>
  <si>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</si>
  <si>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</si>
  <si>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</si>
  <si>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</si>
  <si>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</si>
  <si>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</si>
  <si>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</si>
  <si>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</si>
  <si>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</si>
  <si>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</si>
  <si>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</si>
  <si>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</si>
  <si>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</si>
  <si>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</si>
  <si>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</si>
  <si>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</si>
  <si>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</si>
  <si>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</si>
  <si>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</si>
  <si>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</si>
  <si>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</si>
  <si>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</si>
  <si>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</si>
  <si>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</si>
  <si>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</si>
  <si>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</si>
  <si>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</si>
  <si>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</si>
  <si>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</si>
  <si>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</si>
  <si>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</si>
  <si>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</si>
  <si>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</si>
  <si>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</si>
  <si>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</si>
  <si>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</si>
  <si>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</si>
  <si>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</si>
  <si>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</si>
  <si>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</si>
  <si>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</si>
  <si>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</si>
  <si>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</si>
  <si>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</si>
  <si>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</si>
  <si>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</si>
  <si>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</si>
  <si>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</si>
  <si>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</si>
  <si>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</si>
  <si>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</si>
  <si>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</si>
  <si>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</si>
  <si>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</si>
  <si>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</si>
  <si>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</si>
  <si>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</si>
  <si>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</si>
  <si>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</si>
  <si>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</si>
  <si>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</si>
  <si>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</si>
  <si>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</si>
  <si>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</si>
  <si>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</si>
  <si>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</si>
  <si>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</si>
  <si>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</si>
  <si>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</si>
  <si>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</si>
  <si>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</si>
  <si>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</si>
  <si>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</si>
  <si>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</si>
  <si>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</si>
  <si>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</si>
  <si>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</si>
  <si>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</si>
  <si>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</si>
  <si>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</si>
  <si>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</si>
  <si>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</si>
  <si>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</si>
  <si>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</si>
  <si>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</si>
  <si>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</si>
  <si>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</si>
  <si>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</si>
  <si>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</si>
  <si>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</si>
  <si>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</si>
  <si>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</si>
  <si>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</si>
  <si>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</si>
  <si>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</si>
  <si>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</si>
  <si>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</si>
  <si>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</si>
  <si>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</si>
  <si>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</si>
  <si>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</si>
  <si>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</si>
  <si>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</si>
  <si>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</si>
  <si>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</si>
  <si>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</si>
  <si>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</si>
  <si>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</si>
  <si>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</si>
  <si>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</si>
  <si>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</si>
  <si>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</si>
  <si>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</si>
  <si>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</si>
  <si>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</si>
  <si>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</si>
  <si>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</si>
  <si>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</si>
  <si>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</si>
  <si>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</si>
  <si>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</si>
  <si>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</si>
  <si>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</si>
  <si>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</si>
  <si>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</si>
  <si>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</si>
  <si>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</si>
  <si>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</si>
  <si>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</si>
  <si>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</si>
  <si>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</si>
  <si>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</si>
  <si>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</si>
  <si>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</si>
  <si>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</si>
  <si>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</si>
  <si>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</si>
  <si>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</si>
  <si>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</si>
  <si>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</si>
  <si>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</si>
  <si>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</si>
  <si>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</si>
  <si>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</si>
  <si>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</si>
  <si>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</si>
  <si>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</si>
  <si>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</si>
  <si>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</si>
  <si>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</si>
  <si>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</si>
  <si>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</si>
  <si>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</si>
  <si>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</si>
  <si>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</si>
  <si>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</si>
  <si>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</si>
  <si>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</si>
  <si>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</si>
  <si>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</si>
  <si>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</si>
  <si>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</si>
  <si>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</si>
  <si>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</si>
  <si>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</si>
  <si>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</si>
  <si>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</si>
  <si>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</si>
  <si>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</si>
  <si>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</si>
  <si>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</si>
  <si>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</si>
  <si>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</si>
  <si>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</si>
  <si>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</si>
  <si>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</si>
  <si>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</si>
  <si>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</si>
  <si>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</si>
  <si>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</si>
  <si>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</si>
  <si>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</si>
  <si>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</si>
  <si>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</si>
  <si>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</si>
  <si>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</si>
  <si>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</si>
  <si>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</si>
  <si>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</si>
  <si>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</si>
  <si>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</si>
  <si>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</si>
  <si>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</si>
  <si>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</si>
  <si>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</si>
  <si>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</si>
  <si>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</si>
  <si>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</si>
  <si>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</si>
  <si>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</si>
  <si>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</si>
  <si>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</si>
  <si>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</si>
  <si>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</si>
  <si>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</si>
  <si>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</si>
  <si>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</si>
  <si>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</si>
  <si>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</si>
  <si>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</si>
  <si>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</si>
  <si>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</si>
  <si>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</si>
  <si>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</si>
  <si>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</si>
  <si>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</si>
  <si>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</si>
  <si>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</si>
  <si>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</si>
  <si>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</si>
  <si>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</si>
  <si>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</si>
  <si>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</si>
  <si>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</si>
  <si>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</si>
  <si>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</si>
  <si>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</si>
  <si>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</si>
  <si>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</si>
  <si>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</si>
  <si>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</si>
  <si>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</si>
  <si>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</si>
  <si>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</si>
  <si>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</si>
  <si>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</si>
  <si>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</si>
  <si>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</si>
  <si>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</si>
  <si>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</si>
  <si>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</si>
  <si>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</si>
  <si>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</si>
  <si>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</si>
  <si>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</si>
  <si>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</si>
  <si>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</si>
  <si>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</si>
  <si>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</si>
  <si>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</si>
  <si>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</si>
  <si>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</si>
  <si>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</si>
  <si>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</si>
  <si>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</si>
  <si>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</si>
  <si>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</si>
  <si>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</si>
  <si>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</si>
  <si>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</si>
  <si>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</si>
  <si>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</si>
  <si>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</si>
  <si>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</si>
  <si>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</si>
  <si>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</si>
  <si>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</si>
  <si>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</si>
  <si>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</si>
  <si>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</si>
  <si>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</si>
  <si>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</si>
  <si>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</si>
  <si>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</si>
  <si>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</si>
  <si>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</si>
  <si>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</si>
  <si>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</si>
  <si>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</si>
  <si>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</si>
  <si>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</si>
  <si>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</si>
  <si>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</si>
  <si>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</si>
  <si>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</si>
  <si>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</si>
  <si>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</si>
  <si>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</si>
  <si>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</si>
  <si>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</si>
  <si>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</si>
  <si>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</si>
  <si>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</si>
  <si>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</si>
  <si>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</si>
  <si>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</si>
  <si>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</si>
  <si>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</si>
  <si>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</si>
  <si>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</si>
  <si>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</si>
  <si>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</si>
  <si>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</si>
  <si>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</si>
  <si>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</si>
  <si>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</si>
  <si>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</si>
  <si>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</si>
  <si>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</si>
  <si>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</si>
  <si>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</si>
  <si>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</si>
  <si>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</si>
  <si>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</si>
  <si>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</si>
  <si>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</si>
  <si>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</si>
  <si>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</si>
  <si>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</si>
  <si>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</si>
  <si>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</si>
  <si>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</si>
  <si>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</si>
  <si>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</si>
  <si>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</si>
  <si>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</si>
  <si>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</si>
  <si>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</si>
  <si>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</si>
  <si>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</si>
  <si>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</si>
  <si>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</si>
  <si>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</si>
  <si>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</si>
  <si>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</si>
  <si>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</si>
  <si>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</si>
  <si>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</si>
  <si>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</si>
  <si>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</si>
  <si>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</si>
  <si>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</si>
  <si>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</si>
  <si>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</si>
  <si>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</si>
  <si>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</si>
  <si>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</si>
  <si>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</si>
  <si>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</si>
  <si>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</si>
  <si>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</si>
  <si>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</si>
  <si>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</si>
  <si>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</si>
  <si>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</si>
  <si>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</si>
  <si>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</si>
  <si>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</si>
  <si>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</si>
  <si>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</si>
  <si>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</si>
  <si>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</si>
  <si>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</si>
  <si>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</si>
  <si>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</si>
  <si>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</si>
  <si>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</si>
  <si>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</si>
  <si>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</si>
  <si>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</si>
  <si>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</si>
  <si>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</si>
  <si>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</si>
  <si>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</si>
  <si>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</si>
  <si>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</si>
  <si>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</si>
  <si>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</si>
  <si>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</si>
  <si>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</si>
  <si>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</si>
  <si>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</si>
  <si>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</si>
  <si>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</si>
  <si>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</si>
  <si>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</si>
  <si>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</si>
  <si>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</si>
  <si>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</si>
  <si>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</si>
  <si>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</si>
  <si>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</si>
  <si>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</si>
  <si>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</si>
  <si>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</si>
  <si>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</si>
  <si>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</si>
  <si>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</si>
  <si>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</si>
  <si>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</si>
  <si>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</si>
  <si>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</si>
  <si>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</si>
  <si>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</si>
  <si>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</si>
  <si>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</si>
  <si>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</si>
  <si>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</si>
  <si>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</si>
  <si>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</si>
  <si>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</si>
  <si>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</si>
  <si>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</si>
  <si>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</si>
  <si>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</si>
  <si>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</si>
  <si>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</si>
  <si>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</si>
  <si>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</si>
  <si>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</si>
  <si>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</si>
  <si>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</si>
  <si>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</si>
  <si>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</si>
  <si>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</si>
  <si>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</si>
  <si>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</si>
  <si>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</si>
  <si>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</si>
  <si>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</si>
  <si>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</si>
  <si>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</si>
  <si>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</si>
  <si>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</si>
  <si>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</si>
  <si>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</si>
  <si>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</si>
  <si>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</si>
  <si>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</si>
  <si>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</si>
  <si>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</si>
  <si>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</si>
  <si>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</si>
  <si>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</si>
  <si>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</si>
  <si>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</si>
  <si>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</si>
  <si>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</si>
  <si>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</si>
  <si>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</si>
  <si>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</si>
  <si>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</si>
  <si>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</si>
  <si>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</si>
  <si>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</si>
  <si>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</si>
  <si>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</si>
  <si>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</si>
  <si>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</si>
  <si>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</si>
  <si>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</si>
  <si>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</si>
  <si>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</si>
  <si>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</si>
  <si>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</si>
  <si>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</si>
  <si>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</si>
  <si>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</si>
  <si>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</si>
  <si>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</si>
  <si>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</si>
  <si>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</si>
  <si>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</si>
  <si>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</si>
  <si>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</si>
  <si>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</si>
  <si>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</si>
  <si>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</si>
  <si>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</si>
  <si>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</si>
  <si>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</si>
  <si>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</si>
  <si>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</si>
  <si>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</si>
  <si>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</si>
  <si>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</si>
  <si>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</si>
  <si>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</si>
  <si>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</si>
  <si>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</si>
  <si>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</si>
  <si>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</si>
  <si>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</si>
  <si>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</si>
  <si>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</si>
  <si>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</si>
  <si>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</si>
  <si>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</si>
  <si>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</si>
  <si>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</si>
  <si>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</si>
  <si>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</si>
  <si>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</si>
  <si>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</si>
  <si>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</si>
  <si>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</si>
  <si>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</si>
  <si>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</si>
  <si>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</si>
  <si>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</si>
  <si>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</si>
  <si>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</si>
  <si>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</si>
  <si>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</si>
  <si>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</si>
  <si>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</si>
  <si>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</si>
  <si>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</si>
  <si>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</si>
  <si>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</si>
  <si>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</si>
  <si>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</si>
  <si>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</si>
  <si>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</si>
  <si>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</si>
  <si>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</si>
  <si>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</si>
  <si>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</si>
  <si>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</si>
  <si>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</si>
  <si>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</si>
  <si>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</si>
  <si>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</si>
  <si>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</si>
  <si>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</si>
  <si>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</si>
  <si>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</si>
  <si>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</si>
  <si>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</si>
  <si>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</si>
  <si>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</si>
  <si>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</si>
  <si>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</si>
  <si>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</si>
  <si>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</si>
  <si>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</si>
  <si>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</si>
  <si>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</si>
  <si>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</si>
  <si>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</si>
  <si>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</si>
  <si>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</si>
  <si>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</si>
  <si>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</si>
  <si>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</si>
  <si>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</si>
  <si>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</si>
  <si>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</si>
  <si>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</si>
  <si>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</si>
  <si>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</si>
  <si>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</si>
  <si>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</si>
  <si>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</si>
  <si>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</si>
  <si>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</si>
  <si>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</si>
  <si>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</si>
  <si>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</si>
  <si>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</si>
  <si>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</si>
  <si>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</si>
  <si>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</si>
  <si>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</si>
  <si>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</si>
  <si>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</si>
  <si>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</si>
  <si>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</si>
  <si>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</si>
  <si>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</si>
  <si>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</si>
  <si>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</si>
  <si>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</si>
  <si>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</si>
  <si>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</si>
  <si>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</si>
  <si>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</si>
  <si>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</si>
  <si>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</si>
  <si>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</si>
  <si>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</si>
  <si>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</si>
  <si>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</si>
  <si>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</si>
  <si>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</si>
  <si>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</si>
  <si>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</si>
  <si>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</si>
  <si>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</si>
  <si>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</si>
  <si>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</si>
  <si>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</si>
  <si>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</si>
  <si>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</si>
  <si>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</si>
  <si>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</si>
  <si>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</si>
  <si>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</si>
  <si>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</si>
  <si>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</si>
  <si>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</si>
  <si>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</si>
  <si>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</si>
  <si>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</si>
  <si>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</si>
  <si>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</si>
  <si>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</si>
  <si>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</si>
  <si>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</si>
  <si>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</si>
  <si>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</si>
  <si>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</si>
  <si>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</si>
  <si>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</si>
  <si>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</si>
  <si>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</si>
  <si>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</si>
  <si>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</si>
  <si>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</si>
  <si>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</si>
  <si>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</si>
  <si>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</si>
  <si>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</si>
  <si>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</si>
  <si>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</si>
  <si>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</si>
  <si>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</si>
  <si>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</si>
  <si>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</si>
  <si>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</si>
  <si>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</si>
  <si>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</si>
  <si>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</si>
  <si>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</si>
  <si>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</si>
  <si>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</si>
  <si>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</si>
  <si>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</si>
  <si>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</si>
  <si>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</si>
  <si>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</si>
  <si>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</si>
  <si>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</si>
  <si>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</si>
  <si>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</si>
  <si>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</si>
  <si>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</si>
  <si>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</si>
  <si>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</si>
  <si>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</si>
  <si>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</si>
  <si>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</si>
  <si>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</si>
  <si>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</si>
  <si>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</si>
  <si>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</si>
  <si>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</si>
  <si>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</si>
  <si>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</si>
  <si>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</si>
  <si>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</si>
  <si>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</si>
  <si>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</si>
  <si>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</si>
  <si>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</si>
  <si>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</si>
  <si>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</si>
  <si>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</si>
  <si>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</si>
  <si>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</si>
  <si>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</si>
  <si>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</si>
  <si>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</si>
  <si>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</si>
  <si>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</si>
  <si>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</si>
  <si>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</si>
  <si>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</si>
  <si>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</si>
  <si>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</si>
  <si>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</si>
  <si>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</si>
  <si>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</si>
  <si>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</si>
  <si>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</si>
  <si>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</si>
  <si>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</si>
  <si>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</si>
  <si>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</si>
  <si>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</si>
  <si>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</si>
  <si>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</si>
  <si>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</si>
  <si>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</si>
  <si>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</si>
  <si>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</si>
  <si>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</si>
  <si>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</si>
  <si>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</si>
  <si>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</si>
  <si>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</si>
  <si>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</si>
  <si>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</si>
  <si>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</si>
  <si>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</si>
  <si>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</si>
  <si>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</si>
  <si>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</si>
  <si>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</si>
  <si>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</si>
  <si>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</si>
  <si>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</si>
  <si>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</si>
  <si>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</si>
  <si>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</si>
  <si>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</si>
  <si>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</si>
  <si>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</si>
  <si>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</si>
  <si>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</si>
  <si>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</si>
  <si>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</si>
  <si>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</si>
  <si>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</si>
  <si>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</si>
  <si>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</si>
  <si>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</si>
  <si>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</si>
  <si>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</si>
  <si>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</si>
  <si>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</si>
  <si>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</si>
  <si>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</si>
  <si>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</si>
  <si>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</si>
  <si>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</si>
  <si>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</si>
  <si>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</si>
  <si>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</si>
  <si>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</si>
  <si>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</si>
  <si>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</si>
  <si>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</si>
  <si>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</si>
  <si>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</si>
  <si>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</si>
  <si>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</si>
  <si>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</si>
  <si>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</si>
  <si>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</si>
  <si>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</si>
  <si>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</si>
  <si>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</si>
  <si>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</si>
  <si>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</si>
  <si>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</si>
  <si>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</si>
  <si>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</si>
  <si>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</si>
  <si>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</si>
  <si>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</si>
  <si>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</si>
  <si>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</si>
  <si>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</si>
  <si>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</si>
  <si>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</si>
  <si>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</si>
  <si>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</si>
  <si>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</si>
  <si>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</si>
  <si>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</si>
  <si>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</si>
  <si>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</si>
  <si>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</si>
  <si>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</si>
  <si>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</si>
  <si>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</si>
  <si>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</si>
  <si>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</si>
  <si>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</si>
  <si>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</si>
  <si>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</si>
  <si>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</si>
  <si>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</si>
  <si>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</si>
  <si>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</si>
  <si>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</si>
  <si>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</si>
  <si>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</si>
  <si>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</si>
  <si>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</si>
  <si>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</si>
  <si>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</si>
  <si>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</si>
  <si>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</si>
  <si>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</si>
  <si>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</si>
  <si>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</si>
  <si>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</si>
  <si>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</si>
  <si>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</si>
  <si>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</si>
  <si>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</si>
  <si>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</si>
  <si>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</si>
  <si>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</si>
  <si>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</si>
  <si>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</si>
  <si>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</si>
  <si>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</si>
  <si>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</si>
  <si>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</si>
  <si>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</si>
  <si>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</si>
  <si>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</si>
  <si>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</si>
  <si>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</si>
  <si>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</si>
  <si>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</si>
  <si>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</si>
  <si>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</si>
  <si>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</si>
  <si>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</si>
  <si>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</si>
  <si>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</si>
  <si>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</si>
  <si>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</si>
  <si>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</si>
  <si>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</si>
  <si>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</si>
  <si>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</si>
  <si>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</si>
  <si>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</si>
  <si>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</si>
  <si>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</si>
  <si>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</si>
  <si>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</si>
  <si>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</si>
  <si>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</si>
  <si>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</si>
  <si>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</si>
  <si>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</si>
  <si>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</si>
  <si>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</si>
  <si>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</si>
  <si>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</si>
  <si>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</si>
  <si>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</si>
  <si>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</si>
  <si>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</si>
  <si>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</si>
  <si>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</si>
  <si>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</si>
  <si>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</si>
  <si>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</si>
  <si>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</si>
  <si>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</si>
  <si>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</si>
  <si>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</si>
  <si>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</si>
  <si>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</si>
  <si>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</si>
  <si>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</si>
  <si>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</si>
  <si>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</si>
  <si>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</si>
  <si>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</si>
  <si>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</si>
  <si>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</si>
  <si>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</si>
  <si>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</si>
  <si>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</si>
  <si>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</si>
  <si>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</si>
  <si>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</si>
  <si>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</si>
  <si>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</si>
  <si>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</si>
  <si>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</si>
  <si>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</si>
  <si>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</si>
  <si>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</si>
  <si>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</si>
  <si>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</si>
  <si>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</si>
  <si>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</si>
  <si>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</si>
  <si>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</si>
  <si>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</si>
  <si>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</si>
  <si>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</si>
  <si>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</si>
  <si>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</si>
  <si>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</si>
  <si>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</si>
  <si>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</si>
  <si>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</si>
  <si>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</si>
  <si>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</si>
  <si>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</si>
  <si>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</si>
  <si>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</si>
  <si>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</si>
  <si>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</si>
  <si>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</si>
  <si>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</si>
  <si>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</si>
  <si>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</si>
  <si>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</si>
  <si>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</si>
  <si>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</si>
  <si>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</si>
  <si>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</si>
  <si>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</si>
  <si>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</si>
  <si>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</si>
  <si>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</si>
  <si>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</si>
  <si>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</si>
  <si>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</si>
  <si>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</si>
  <si>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</si>
  <si>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</si>
  <si>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</si>
  <si>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</si>
  <si>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</si>
  <si>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</si>
  <si>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</si>
  <si>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</si>
  <si>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</si>
  <si>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</si>
  <si>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</si>
  <si>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</si>
  <si>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</si>
  <si>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</si>
  <si>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</si>
  <si>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</si>
  <si>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</si>
  <si>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</si>
  <si>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</si>
  <si>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</si>
  <si>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</si>
  <si>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</si>
  <si>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</si>
  <si>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</si>
  <si>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</si>
  <si>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</si>
  <si>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</si>
  <si>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</si>
  <si>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</si>
  <si>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</si>
  <si>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</si>
  <si>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</si>
  <si>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</si>
  <si>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</si>
  <si>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</si>
  <si>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</si>
  <si>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</si>
  <si>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</si>
  <si>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</si>
  <si>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</si>
  <si>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</si>
  <si>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</si>
  <si>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</si>
  <si>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</si>
  <si>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</si>
  <si>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</si>
  <si>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</si>
  <si>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</si>
  <si>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</si>
  <si>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</si>
  <si>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</si>
  <si>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</si>
  <si>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</si>
  <si>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</si>
  <si>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</si>
  <si>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</si>
  <si>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</si>
  <si>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</si>
  <si>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</si>
  <si>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</si>
  <si>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</si>
  <si>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</si>
  <si>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</si>
  <si>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</si>
  <si>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</si>
  <si>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</si>
  <si>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</si>
  <si>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</si>
  <si>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</si>
  <si>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</si>
  <si>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</si>
  <si>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</si>
  <si>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</si>
  <si>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</si>
  <si>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</si>
  <si>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</si>
  <si>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</si>
  <si>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</si>
  <si>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</si>
  <si>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</si>
  <si>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</si>
  <si>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</si>
  <si>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</si>
  <si>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</si>
  <si>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</si>
  <si>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</si>
  <si>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</si>
  <si>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</si>
  <si>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</si>
  <si>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</si>
  <si>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</si>
  <si>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</si>
  <si>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</si>
  <si>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</si>
  <si>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</si>
  <si>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</si>
  <si>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</si>
  <si>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</si>
  <si>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</si>
  <si>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</si>
  <si>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</si>
  <si>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</si>
  <si>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</si>
  <si>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</si>
  <si>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</si>
  <si>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</si>
  <si>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</si>
  <si>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</si>
  <si>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</si>
  <si>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</si>
  <si>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</si>
  <si>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</si>
  <si>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</si>
  <si>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</si>
  <si>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</si>
  <si>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</si>
  <si>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</si>
  <si>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</si>
  <si>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</si>
  <si>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</si>
  <si>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</si>
  <si>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</si>
  <si>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</si>
  <si>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</si>
  <si>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</si>
  <si>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</si>
  <si>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</si>
  <si>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</si>
  <si>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</si>
  <si>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</si>
  <si>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</si>
  <si>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</si>
  <si>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</si>
  <si>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</si>
  <si>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</si>
  <si>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</si>
  <si>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</si>
  <si>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</si>
  <si>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</si>
  <si>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</si>
  <si>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</si>
  <si>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</si>
  <si>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</si>
  <si>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</si>
  <si>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</si>
  <si>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</si>
  <si>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</si>
  <si>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</si>
  <si>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</si>
  <si>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</si>
  <si>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</si>
  <si>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</si>
  <si>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</si>
  <si>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</si>
  <si>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</si>
  <si>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</si>
  <si>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</si>
  <si>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</si>
  <si>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</si>
  <si>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</si>
  <si>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</si>
  <si>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</si>
  <si>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</si>
  <si>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</si>
  <si>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</si>
  <si>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</si>
  <si>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</si>
  <si>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</si>
  <si>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</si>
  <si>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</si>
  <si>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</si>
  <si>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</si>
  <si>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</si>
  <si>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</si>
  <si>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</si>
  <si>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</si>
  <si>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</si>
  <si>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</si>
  <si>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</si>
  <si>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</si>
  <si>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</si>
  <si>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</si>
  <si>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</si>
  <si>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</si>
  <si>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</si>
  <si>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</si>
  <si>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</si>
  <si>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</si>
  <si>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</si>
  <si>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</si>
  <si>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</si>
  <si>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</si>
  <si>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</si>
  <si>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</si>
  <si>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</si>
  <si>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</si>
  <si>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</si>
  <si>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</si>
  <si>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</si>
  <si>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</si>
  <si>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</si>
  <si>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</si>
  <si>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</si>
  <si>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</si>
  <si>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</si>
  <si>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</si>
  <si>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</si>
  <si>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</si>
  <si>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</si>
  <si>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</si>
  <si>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</si>
  <si>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</si>
  <si>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</si>
  <si>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</si>
  <si>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</si>
  <si>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</si>
  <si>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</si>
  <si>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</si>
  <si>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</si>
  <si>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</si>
  <si>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</si>
  <si>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</si>
  <si>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</si>
  <si>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</si>
  <si>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</si>
  <si>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</si>
  <si>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</si>
  <si>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</si>
  <si>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</si>
  <si>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</si>
  <si>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</si>
  <si>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</si>
  <si>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</si>
  <si>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</si>
  <si>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</si>
  <si>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</si>
  <si>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</si>
  <si>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</si>
  <si>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</si>
  <si>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</si>
  <si>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</si>
  <si>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</si>
  <si>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</si>
  <si>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</si>
  <si>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</si>
  <si>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</si>
  <si>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</si>
  <si>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</si>
  <si>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</si>
  <si>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</si>
  <si>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</si>
  <si>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</si>
  <si>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</si>
  <si>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</si>
  <si>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</si>
  <si>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</si>
  <si>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</si>
  <si>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</si>
  <si>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</si>
  <si>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</si>
  <si>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</si>
  <si>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</si>
  <si>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</si>
  <si>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</si>
  <si>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</si>
  <si>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</si>
  <si>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</si>
  <si>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</si>
  <si>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</si>
  <si>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</si>
  <si>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</si>
  <si>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</si>
  <si>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</si>
  <si>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</si>
  <si>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</si>
  <si>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</si>
  <si>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</si>
  <si>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</si>
  <si>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</si>
  <si>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</si>
  <si>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</si>
  <si>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</si>
  <si>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</si>
  <si>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</si>
  <si>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</si>
  <si>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</si>
  <si>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</si>
  <si>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</si>
  <si>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</si>
  <si>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</si>
  <si>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</si>
  <si>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</si>
  <si>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</si>
  <si>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</si>
  <si>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</si>
  <si>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</si>
  <si>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</si>
  <si>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</si>
  <si>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</si>
  <si>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</si>
  <si>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</si>
  <si>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</si>
  <si>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</si>
  <si>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</si>
  <si>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</si>
  <si>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</si>
  <si>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</si>
  <si>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</si>
  <si>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</si>
  <si>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</si>
  <si>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</si>
  <si>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</si>
  <si>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</si>
  <si>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</si>
  <si>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</si>
  <si>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</si>
  <si>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</si>
  <si>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</si>
  <si>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</si>
  <si>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</si>
  <si>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</si>
  <si>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</si>
  <si>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</si>
  <si>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</si>
  <si>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</si>
  <si>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</si>
  <si>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</si>
  <si>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</si>
  <si>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</si>
  <si>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</si>
  <si>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</si>
  <si>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</si>
  <si>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</si>
  <si>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</si>
  <si>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</si>
  <si>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</si>
  <si>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</si>
  <si>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</si>
  <si>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</si>
  <si>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</si>
  <si>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</si>
  <si>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</si>
  <si>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</si>
  <si>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</si>
  <si>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</si>
  <si>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</si>
  <si>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</si>
  <si>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</si>
  <si>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</si>
  <si>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</si>
  <si>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</si>
  <si>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</si>
  <si>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</si>
  <si>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</si>
  <si>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</si>
  <si>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</si>
  <si>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</si>
  <si>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</si>
  <si>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</si>
  <si>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</si>
  <si>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</si>
  <si>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</si>
  <si>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</si>
  <si>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</si>
  <si>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</si>
  <si>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</si>
  <si>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</si>
  <si>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</si>
  <si>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</si>
  <si>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</si>
  <si>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</si>
  <si>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</si>
  <si>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</si>
  <si>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</si>
  <si>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</si>
  <si>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</si>
  <si>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</si>
  <si>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</si>
  <si>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</si>
  <si>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</si>
  <si>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</si>
  <si>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</si>
  <si>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</si>
  <si>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</si>
  <si>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</si>
  <si>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</si>
  <si>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</si>
  <si>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</si>
  <si>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</si>
  <si>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</si>
  <si>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</si>
  <si>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</si>
  <si>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</si>
  <si>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</si>
  <si>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</si>
  <si>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</si>
  <si>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</si>
  <si>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</si>
  <si>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</si>
  <si>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</si>
  <si>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</si>
  <si>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</si>
  <si>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</si>
  <si>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</si>
  <si>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</si>
  <si>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</si>
  <si>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</si>
  <si>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</si>
  <si>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</si>
  <si>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</si>
  <si>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</si>
  <si>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</si>
  <si>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</si>
  <si>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</si>
  <si>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</si>
  <si>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</si>
  <si>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</si>
  <si>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</si>
  <si>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</si>
  <si>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</si>
  <si>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</si>
  <si>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</si>
  <si>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</si>
  <si>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</si>
  <si>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</si>
  <si>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</si>
  <si>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</si>
  <si>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</si>
  <si>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</si>
  <si>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</si>
  <si>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</si>
  <si>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</si>
  <si>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</si>
  <si>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</si>
  <si>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</si>
  <si>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</si>
  <si>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</si>
  <si>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</si>
  <si>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</si>
  <si>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</si>
  <si>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</si>
  <si>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</si>
  <si>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</si>
  <si>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</si>
  <si>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</si>
  <si>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</si>
  <si>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</si>
  <si>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</si>
  <si>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</si>
  <si>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</si>
  <si>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</si>
  <si>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</si>
  <si>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</si>
  <si>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</si>
  <si>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</si>
  <si>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</si>
  <si>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</si>
  <si>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</si>
  <si>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</si>
  <si>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</si>
  <si>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</si>
  <si>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</si>
  <si>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</si>
  <si>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</si>
  <si>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</si>
  <si>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</si>
  <si>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</si>
  <si>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</si>
  <si>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</si>
  <si>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</si>
  <si>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</si>
  <si>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</si>
  <si>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</si>
  <si>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</si>
  <si>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</si>
  <si>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</si>
  <si>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</si>
  <si>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</si>
  <si>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</si>
  <si>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</si>
  <si>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</si>
  <si>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</si>
  <si>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</si>
  <si>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</si>
  <si>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</si>
  <si>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</si>
  <si>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</si>
  <si>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</si>
  <si>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</si>
  <si>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</si>
  <si>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</si>
  <si>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</si>
  <si>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</si>
  <si>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</si>
  <si>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</si>
  <si>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</si>
  <si>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</si>
  <si>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</si>
  <si>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</si>
  <si>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</si>
  <si>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</si>
  <si>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</si>
  <si>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</si>
  <si>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</si>
  <si>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</si>
  <si>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</si>
  <si>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</si>
  <si>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</si>
  <si>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</si>
  <si>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</si>
  <si>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</si>
  <si>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</si>
  <si>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</si>
  <si>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</si>
  <si>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</si>
  <si>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</si>
  <si>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</si>
  <si>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</si>
  <si>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</si>
  <si>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</si>
  <si>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</si>
  <si>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</si>
  <si>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</si>
  <si>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</si>
  <si>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</si>
  <si>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</si>
  <si>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</si>
  <si>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</si>
  <si>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</si>
  <si>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</si>
  <si>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</si>
  <si>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</si>
  <si>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</si>
  <si>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</si>
  <si>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</si>
  <si>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</si>
  <si>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</si>
  <si>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</si>
  <si>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</si>
  <si>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</si>
  <si>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</si>
  <si>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</si>
  <si>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</si>
  <si>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</si>
  <si>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</si>
  <si>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</si>
  <si>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</si>
  <si>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</si>
  <si>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</si>
  <si>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</si>
  <si>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</si>
  <si>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</si>
  <si>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</si>
  <si>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</si>
  <si>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</si>
  <si>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</si>
  <si>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</si>
  <si>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</si>
  <si>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</si>
  <si>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</si>
  <si>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</si>
  <si>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</si>
  <si>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</si>
  <si>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</si>
  <si>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</si>
  <si>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</si>
  <si>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</si>
  <si>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</si>
  <si>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</si>
  <si>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</si>
  <si>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</si>
  <si>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</si>
  <si>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</si>
  <si>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</si>
  <si>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</si>
  <si>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</si>
  <si>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</si>
  <si>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</si>
  <si>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</si>
  <si>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</si>
  <si>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</si>
  <si>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</si>
  <si>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</si>
  <si>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</si>
  <si>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</si>
  <si>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</si>
  <si>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</si>
  <si>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</si>
  <si>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</si>
  <si>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</si>
  <si>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</si>
  <si>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</si>
  <si>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</si>
  <si>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</si>
  <si>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</si>
  <si>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</si>
  <si>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</si>
  <si>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</si>
  <si>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</si>
  <si>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</si>
  <si>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</si>
  <si>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</si>
  <si>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</si>
  <si>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</si>
  <si>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</si>
  <si>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</si>
  <si>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</si>
  <si>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</si>
  <si>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</si>
  <si>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</si>
  <si>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</si>
  <si>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</si>
  <si>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</si>
  <si>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</si>
  <si>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</si>
  <si>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</si>
  <si>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</si>
  <si>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</si>
  <si>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</si>
  <si>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</si>
  <si>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</si>
  <si>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</si>
  <si>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</si>
  <si>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</si>
  <si>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</si>
  <si>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</si>
  <si>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</si>
  <si>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</si>
  <si>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</si>
  <si>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</si>
  <si>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</si>
  <si>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</si>
  <si>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</si>
  <si>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</si>
  <si>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</si>
  <si>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</si>
  <si>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</si>
  <si>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</si>
  <si>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</si>
  <si>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</si>
  <si>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</si>
  <si>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</si>
  <si>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</si>
  <si>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</si>
  <si>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</si>
  <si>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</si>
  <si>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</si>
  <si>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</si>
  <si>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</si>
  <si>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</si>
  <si>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</si>
  <si>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</si>
  <si>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</si>
  <si>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</si>
  <si>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</si>
  <si>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</si>
  <si>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</si>
  <si>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</si>
  <si>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</si>
  <si>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</si>
  <si>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</si>
  <si>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</si>
  <si>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</si>
  <si>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</si>
  <si>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</si>
  <si>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</si>
  <si>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</si>
  <si>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</si>
  <si>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</si>
  <si>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</si>
  <si>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</si>
  <si>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</si>
  <si>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</si>
  <si>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</si>
  <si>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</si>
  <si>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</si>
  <si>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</si>
  <si>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</si>
  <si>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</si>
  <si>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</si>
  <si>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</si>
  <si>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</si>
  <si>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</si>
  <si>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</si>
  <si>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</si>
  <si>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</si>
  <si>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</si>
  <si>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</si>
  <si>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</si>
  <si>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</si>
  <si>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</si>
  <si>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</si>
  <si>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</si>
  <si>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</si>
  <si>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</si>
  <si>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</si>
  <si>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</si>
  <si>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</si>
  <si>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</si>
  <si>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</si>
  <si>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</si>
  <si>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</si>
  <si>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</si>
  <si>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</si>
  <si>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</si>
  <si>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</si>
  <si>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</si>
  <si>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</si>
  <si>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</si>
  <si>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</si>
  <si>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</si>
  <si>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</si>
  <si>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</si>
  <si>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</si>
  <si>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</si>
  <si>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</si>
  <si>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</si>
  <si>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</si>
  <si>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</si>
  <si>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</si>
  <si>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</si>
  <si>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</si>
  <si>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</si>
  <si>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</si>
  <si>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</si>
  <si>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</si>
  <si>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</si>
  <si>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</si>
  <si>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</si>
  <si>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</si>
  <si>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</si>
  <si>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</si>
  <si>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</si>
  <si>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</si>
  <si>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</si>
  <si>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</si>
  <si>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</si>
  <si>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</si>
  <si>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</si>
  <si>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</si>
  <si>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</si>
  <si>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</si>
  <si>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</si>
  <si>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</si>
  <si>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</si>
  <si>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</si>
  <si>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</si>
  <si>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</si>
  <si>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</si>
  <si>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</si>
  <si>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</si>
  <si>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</si>
  <si>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</si>
  <si>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</si>
  <si>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</si>
  <si>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</si>
  <si>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</si>
  <si>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</si>
  <si>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</si>
  <si>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</si>
  <si>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</si>
  <si>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</si>
  <si>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</si>
  <si>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</si>
  <si>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</si>
  <si>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</si>
  <si>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</si>
  <si>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</si>
  <si>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</si>
  <si>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</si>
  <si>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</si>
  <si>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</si>
  <si>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</si>
  <si>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</si>
  <si>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</si>
  <si>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</si>
  <si>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</si>
  <si>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</si>
  <si>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</si>
  <si>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</si>
  <si>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</si>
  <si>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</si>
  <si>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</si>
  <si>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</si>
  <si>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</si>
  <si>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</si>
  <si>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</si>
  <si>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</si>
  <si>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</si>
  <si>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</si>
  <si>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</si>
  <si>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</si>
  <si>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</si>
  <si>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</si>
  <si>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</si>
  <si>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</si>
  <si>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</si>
  <si>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</si>
  <si>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</si>
  <si>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</si>
  <si>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</si>
  <si>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</si>
  <si>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</si>
  <si>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</si>
  <si>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</si>
  <si>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</si>
  <si>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</si>
  <si>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</si>
  <si>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</si>
  <si>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</si>
  <si>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</si>
  <si>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</si>
  <si>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</si>
  <si>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</si>
  <si>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</si>
  <si>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</si>
  <si>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</si>
  <si>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</si>
  <si>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</si>
  <si>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</si>
  <si>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</si>
  <si>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</si>
  <si>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</si>
  <si>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</si>
  <si>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</si>
  <si>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</si>
  <si>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</si>
  <si>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</si>
  <si>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</si>
  <si>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</si>
  <si>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</si>
  <si>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</si>
  <si>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</si>
  <si>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</si>
  <si>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</si>
  <si>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</si>
  <si>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</si>
  <si>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</si>
  <si>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</si>
  <si>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</si>
  <si>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</si>
  <si>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</si>
  <si>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</si>
  <si>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</si>
  <si>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</si>
  <si>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</si>
  <si>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</si>
  <si>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</si>
  <si>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</si>
  <si>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</si>
  <si>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</si>
  <si>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</si>
  <si>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</si>
  <si>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</si>
  <si>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</si>
  <si>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</si>
  <si>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</si>
  <si>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</si>
  <si>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</si>
  <si>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</si>
  <si>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</si>
  <si>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</si>
  <si>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</si>
  <si>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</si>
  <si>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</si>
  <si>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</si>
  <si>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</si>
  <si>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</si>
  <si>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</si>
  <si>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</si>
  <si>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</si>
  <si>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</si>
  <si>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</si>
  <si>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</si>
  <si>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</si>
  <si>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</si>
  <si>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</si>
  <si>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</si>
  <si>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</si>
  <si>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</si>
  <si>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</si>
  <si>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</si>
  <si>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</si>
  <si>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</si>
  <si>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</si>
  <si>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</si>
  <si>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</si>
  <si>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</si>
  <si>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</si>
  <si>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</si>
  <si>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</si>
  <si>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</si>
  <si>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</si>
  <si>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</si>
  <si>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</si>
  <si>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</si>
  <si>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</si>
  <si>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</si>
  <si>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</si>
  <si>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</si>
  <si>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</si>
  <si>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</si>
  <si>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</si>
  <si>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</si>
  <si>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</si>
  <si>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</si>
  <si>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</si>
  <si>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</si>
  <si>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</si>
  <si>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</si>
  <si>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</si>
  <si>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</si>
  <si>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</si>
  <si>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</si>
  <si>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</si>
  <si>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</si>
  <si>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</si>
  <si>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</si>
  <si>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</si>
  <si>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</si>
  <si>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</si>
  <si>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</si>
  <si>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</si>
  <si>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</si>
  <si>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</si>
  <si>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</si>
  <si>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</si>
  <si>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</si>
  <si>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</si>
  <si>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</si>
  <si>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</si>
  <si>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</si>
  <si>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</si>
  <si>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</si>
  <si>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</si>
  <si>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</si>
  <si>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</si>
  <si>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</si>
  <si>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</si>
  <si>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</si>
  <si>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</si>
  <si>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</si>
  <si>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</si>
  <si>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</si>
  <si>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</si>
  <si>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</si>
  <si>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</si>
  <si>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</si>
  <si>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</si>
  <si>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</si>
  <si>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</si>
  <si>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</si>
  <si>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</si>
  <si>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</si>
  <si>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</si>
  <si>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</si>
  <si>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</si>
  <si>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</si>
  <si>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</si>
  <si>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</si>
  <si>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</si>
  <si>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</si>
  <si>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</si>
  <si>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</si>
  <si>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</si>
  <si>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</si>
  <si>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</si>
  <si>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</si>
  <si>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</si>
  <si>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</si>
  <si>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</si>
  <si>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</si>
  <si>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</si>
  <si>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</si>
  <si>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</si>
  <si>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</si>
  <si>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</si>
  <si>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</si>
  <si>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</si>
  <si>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</si>
  <si>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</si>
  <si>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</si>
  <si>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</si>
  <si>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</si>
  <si>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</si>
  <si>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</si>
  <si>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</si>
  <si>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</si>
  <si>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</si>
  <si>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</si>
  <si>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</si>
  <si>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</si>
  <si>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</si>
  <si>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</si>
  <si>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</si>
  <si>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</si>
  <si>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</si>
  <si>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</si>
  <si>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</si>
  <si>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</si>
  <si>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</si>
  <si>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</si>
  <si>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</si>
  <si>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</si>
  <si>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</si>
  <si>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</si>
  <si>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</si>
  <si>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</si>
  <si>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</si>
  <si>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</si>
  <si>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</si>
  <si>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</si>
  <si>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</si>
  <si>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</si>
  <si>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</si>
  <si>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</si>
  <si>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</si>
  <si>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</si>
  <si>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</si>
  <si>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</si>
  <si>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</si>
  <si>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</si>
  <si>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</si>
  <si>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</si>
  <si>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</si>
  <si>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</si>
  <si>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</si>
  <si>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</si>
  <si>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</si>
  <si>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</si>
  <si>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</si>
  <si>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</si>
  <si>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</si>
  <si>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</si>
  <si>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</si>
  <si>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</si>
  <si>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</si>
  <si>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</si>
  <si>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</si>
  <si>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</si>
  <si>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</si>
  <si>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</si>
  <si>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</si>
  <si>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</si>
  <si>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</si>
  <si>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</si>
  <si>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</si>
  <si>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</si>
  <si>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</si>
  <si>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</si>
  <si>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</si>
  <si>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</si>
  <si>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</si>
  <si>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</si>
  <si>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</si>
  <si>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</si>
  <si>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</si>
  <si>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</si>
  <si>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</si>
  <si>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</si>
  <si>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</si>
  <si>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</si>
  <si>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</si>
  <si>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</si>
  <si>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</si>
  <si>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</si>
  <si>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</si>
  <si>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</si>
  <si>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</si>
  <si>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</si>
  <si>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</si>
  <si>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</si>
  <si>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</si>
  <si>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</si>
  <si>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</si>
  <si>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</si>
  <si>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</si>
  <si>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</si>
  <si>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</si>
  <si>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</si>
  <si>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</si>
  <si>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</si>
  <si>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</si>
  <si>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</si>
  <si>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</si>
  <si>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</si>
  <si>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</si>
  <si>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</si>
  <si>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</si>
  <si>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</si>
  <si>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</si>
  <si>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</si>
  <si>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</si>
  <si>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</si>
  <si>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</si>
  <si>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</si>
  <si>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</si>
  <si>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</si>
  <si>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</si>
  <si>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</si>
  <si>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</si>
  <si>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</si>
  <si>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</si>
  <si>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</si>
  <si>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</si>
  <si>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</si>
  <si>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</si>
  <si>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</si>
  <si>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</si>
  <si>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</si>
  <si>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</si>
  <si>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</si>
  <si>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</si>
  <si>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</si>
  <si>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</si>
  <si>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</si>
  <si>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</si>
  <si>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</si>
  <si>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</si>
  <si>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</si>
  <si>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</si>
  <si>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</si>
  <si>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</si>
  <si>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</si>
  <si>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</si>
  <si>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</si>
  <si>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</si>
  <si>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</si>
  <si>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</si>
  <si>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</si>
  <si>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</si>
  <si>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</si>
  <si>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</si>
  <si>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</si>
  <si>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</si>
  <si>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</si>
  <si>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</si>
  <si>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</si>
  <si>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</si>
  <si>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</si>
  <si>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</si>
  <si>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</si>
  <si>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</si>
  <si>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</si>
  <si>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</si>
  <si>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</si>
  <si>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</si>
  <si>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</si>
  <si>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</si>
  <si>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</si>
  <si>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</si>
  <si>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</si>
  <si>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</si>
  <si>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</si>
  <si>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</si>
  <si>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</si>
  <si>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</si>
  <si>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</si>
  <si>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</si>
  <si>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</si>
  <si>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</si>
  <si>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</si>
  <si>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</si>
  <si>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</si>
  <si>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</si>
  <si>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</si>
  <si>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</si>
  <si>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</si>
  <si>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</si>
  <si>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</si>
  <si>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</si>
  <si>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</si>
  <si>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</si>
  <si>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</si>
  <si>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</si>
  <si>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</si>
  <si>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</si>
  <si>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</si>
  <si>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</si>
  <si>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</si>
  <si>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</si>
  <si>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</si>
  <si>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</si>
  <si>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</si>
  <si>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</si>
  <si>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</si>
  <si>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</si>
  <si>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</si>
  <si>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</si>
  <si>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</si>
  <si>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</si>
  <si>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</si>
  <si>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</si>
  <si>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</si>
  <si>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</si>
  <si>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</si>
  <si>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</si>
  <si>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</si>
  <si>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</si>
  <si>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</si>
  <si>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</si>
  <si>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</si>
  <si>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</si>
  <si>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</si>
  <si>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</si>
  <si>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</si>
  <si>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</si>
  <si>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</si>
  <si>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</si>
  <si>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</si>
  <si>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</si>
  <si>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</si>
  <si>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</si>
  <si>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</si>
  <si>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</si>
  <si>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</si>
  <si>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</si>
  <si>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</si>
  <si>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</si>
  <si>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</si>
  <si>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</si>
  <si>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</si>
  <si>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</si>
  <si>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</si>
  <si>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</si>
  <si>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</si>
  <si>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</si>
  <si>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</si>
  <si>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</si>
  <si>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</si>
  <si>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</si>
  <si>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</si>
  <si>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</si>
  <si>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</si>
  <si>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</si>
  <si>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</si>
  <si>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</si>
  <si>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</si>
  <si>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</si>
  <si>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</si>
  <si>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</si>
  <si>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</si>
  <si>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</si>
  <si>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</si>
  <si>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</si>
  <si>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</si>
  <si>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</si>
  <si>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</si>
  <si>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</si>
  <si>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</si>
  <si>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</si>
  <si>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</si>
  <si>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</si>
  <si>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</si>
  <si>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</si>
  <si>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</si>
  <si>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</si>
  <si>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</si>
  <si>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</si>
  <si>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</si>
  <si>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</si>
  <si>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</si>
  <si>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</si>
  <si>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</si>
  <si>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</si>
  <si>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</si>
  <si>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</si>
  <si>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</si>
  <si>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</si>
  <si>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</si>
  <si>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</si>
  <si>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</si>
  <si>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</si>
  <si>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</si>
  <si>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</si>
  <si>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</si>
  <si>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</si>
  <si>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</si>
  <si>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</si>
  <si>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</si>
  <si>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</si>
  <si>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</si>
  <si>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</si>
  <si>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</si>
  <si>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</si>
  <si>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</si>
  <si>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</si>
  <si>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</si>
  <si>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</si>
  <si>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</si>
  <si>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</si>
  <si>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</si>
  <si>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</si>
  <si>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</si>
  <si>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</si>
  <si>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</si>
  <si>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</si>
  <si>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</si>
  <si>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</si>
  <si>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</si>
  <si>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</si>
  <si>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</si>
  <si>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</si>
  <si>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</si>
  <si>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</si>
  <si>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</si>
  <si>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</si>
  <si>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</si>
  <si>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</si>
  <si>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</si>
  <si>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</si>
  <si>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</si>
  <si>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</si>
  <si>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</si>
  <si>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</si>
  <si>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</si>
  <si>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</si>
  <si>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</si>
  <si>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</si>
  <si>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</si>
  <si>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</si>
  <si>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</si>
  <si>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</si>
  <si>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</si>
  <si>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</si>
  <si>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</si>
  <si>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</si>
  <si>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</si>
  <si>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</si>
  <si>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</si>
  <si>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</si>
  <si>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</si>
  <si>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</si>
  <si>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</si>
  <si>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</si>
  <si>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</si>
  <si>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</si>
  <si>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</si>
  <si>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</si>
  <si>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</si>
  <si>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</si>
  <si>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</si>
  <si>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</si>
  <si>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</si>
  <si>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</si>
  <si>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</si>
  <si>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</si>
  <si>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</si>
  <si>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</si>
  <si>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</si>
  <si>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</si>
  <si>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</si>
  <si>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</si>
  <si>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</si>
  <si>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</si>
  <si>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</si>
  <si>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</si>
  <si>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</si>
  <si>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</si>
  <si>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</si>
  <si>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</si>
  <si>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</si>
  <si>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</si>
  <si>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</si>
  <si>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</si>
  <si>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</si>
  <si>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</si>
  <si>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</si>
  <si>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</si>
  <si>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</si>
  <si>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</si>
  <si>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</si>
  <si>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</si>
  <si>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</si>
  <si>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</si>
  <si>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</si>
  <si>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</si>
  <si>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</si>
  <si>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</si>
  <si>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</si>
  <si>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</si>
  <si>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</si>
  <si>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</si>
  <si>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</si>
  <si>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</si>
  <si>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</si>
  <si>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</si>
  <si>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</si>
  <si>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</si>
  <si>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</si>
  <si>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</si>
  <si>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</si>
  <si>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</si>
  <si>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</si>
  <si>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</si>
  <si>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</si>
  <si>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</si>
  <si>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</si>
  <si>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</si>
  <si>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</si>
  <si>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</si>
  <si>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</si>
  <si>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</si>
  <si>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</si>
  <si>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</si>
  <si>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</si>
  <si>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</si>
  <si>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</si>
  <si>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</si>
  <si>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</si>
  <si>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</si>
  <si>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</si>
  <si>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</si>
  <si>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</si>
  <si>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</si>
  <si>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</si>
  <si>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</si>
  <si>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</si>
  <si>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</si>
  <si>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</si>
  <si>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</si>
  <si>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</si>
  <si>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</si>
  <si>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</si>
  <si>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</si>
  <si>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</si>
  <si>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</si>
  <si>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</si>
  <si>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</si>
  <si>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</si>
  <si>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</si>
  <si>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</si>
  <si>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</si>
  <si>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</si>
  <si>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</si>
  <si>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</si>
  <si>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</si>
  <si>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</si>
  <si>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</si>
  <si>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</si>
  <si>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</si>
  <si>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</si>
  <si>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</si>
  <si>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</si>
  <si>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</si>
  <si>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</si>
  <si>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</si>
  <si>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</si>
  <si>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</si>
  <si>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</si>
  <si>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</si>
  <si>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</si>
  <si>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</si>
  <si>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</si>
  <si>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</si>
  <si>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</si>
  <si>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</si>
  <si>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</si>
  <si>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</si>
  <si>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</si>
  <si>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</si>
  <si>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</si>
  <si>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</si>
  <si>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</si>
  <si>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</si>
  <si>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</si>
  <si>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</si>
  <si>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</si>
  <si>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</si>
  <si>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</si>
  <si>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</si>
  <si>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</si>
  <si>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</si>
  <si>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</si>
  <si>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</si>
  <si>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</si>
  <si>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</si>
  <si>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</si>
  <si>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</si>
  <si>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</si>
  <si>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</si>
  <si>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</si>
  <si>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</si>
  <si>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</si>
  <si>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</si>
  <si>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</si>
  <si>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</si>
  <si>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</si>
  <si>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</si>
  <si>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</si>
  <si>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</si>
  <si>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</si>
  <si>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</si>
  <si>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</si>
  <si>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</si>
  <si>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</si>
  <si>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</si>
  <si>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</si>
  <si>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</si>
  <si>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</si>
  <si>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</si>
  <si>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</si>
  <si>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</si>
  <si>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</si>
  <si>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</si>
  <si>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</si>
  <si>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</si>
  <si>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</si>
  <si>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</si>
  <si>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</si>
  <si>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</si>
  <si>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</si>
  <si>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</si>
  <si>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</si>
  <si>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</si>
  <si>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</si>
  <si>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</si>
  <si>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</si>
  <si>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</si>
  <si>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</si>
  <si>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</si>
  <si>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</si>
  <si>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</si>
  <si>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</si>
  <si>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</si>
  <si>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</si>
  <si>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</si>
  <si>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</si>
  <si>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</si>
  <si>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</si>
  <si>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</si>
  <si>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</si>
  <si>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</si>
  <si>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</si>
  <si>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</si>
  <si>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</si>
  <si>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</si>
  <si>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</si>
  <si>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</si>
  <si>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</si>
  <si>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</si>
  <si>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</si>
  <si>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</si>
  <si>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</si>
  <si>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</si>
  <si>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</si>
  <si>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</si>
  <si>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</si>
  <si>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</si>
  <si>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</si>
  <si>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</si>
  <si>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</si>
  <si>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</si>
  <si>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</si>
  <si>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</si>
  <si>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</si>
  <si>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</si>
  <si>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</si>
  <si>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</si>
  <si>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</si>
  <si>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</si>
  <si>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</si>
  <si>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</si>
  <si>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</si>
  <si>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</si>
  <si>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</si>
  <si>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</si>
  <si>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</si>
  <si>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</si>
  <si>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</si>
  <si>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</si>
  <si>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</si>
  <si>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</si>
  <si>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</si>
  <si>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</si>
  <si>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</si>
  <si>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</si>
  <si>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</si>
  <si>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</si>
  <si>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</si>
  <si>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</si>
  <si>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</si>
  <si>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</si>
  <si>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</si>
  <si>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</si>
  <si>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</si>
  <si>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</si>
  <si>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</si>
  <si>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</si>
  <si>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</si>
  <si>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</si>
  <si>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</si>
  <si>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</si>
  <si>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</si>
  <si>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</si>
  <si>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</si>
  <si>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</si>
  <si>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</si>
  <si>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</si>
  <si>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</si>
  <si>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</si>
  <si>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</si>
  <si>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</si>
  <si>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</si>
  <si>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</si>
  <si>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</si>
  <si>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</si>
  <si>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</si>
  <si>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</si>
  <si>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</si>
  <si>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</si>
  <si>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</si>
  <si>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</si>
  <si>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</si>
  <si>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</si>
  <si>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</si>
  <si>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</si>
  <si>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</si>
  <si>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</si>
  <si>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</si>
  <si>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</si>
  <si>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</si>
  <si>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</si>
  <si>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</si>
  <si>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</si>
  <si>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</si>
  <si>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</si>
  <si>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</si>
  <si>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</si>
  <si>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</si>
  <si>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</si>
  <si>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</si>
  <si>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</si>
  <si>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</si>
  <si>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</si>
  <si>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</si>
  <si>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</si>
  <si>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</si>
  <si>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</si>
  <si>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</si>
  <si>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</si>
  <si>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</si>
  <si>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</si>
  <si>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</si>
  <si>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</si>
  <si>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</si>
  <si>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</si>
  <si>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</si>
  <si>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</si>
  <si>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</si>
  <si>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</si>
  <si>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</si>
  <si>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</si>
  <si>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</si>
  <si>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</si>
  <si>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</si>
  <si>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</si>
  <si>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</si>
  <si>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</si>
  <si>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</si>
  <si>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</si>
  <si>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</si>
  <si>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</si>
  <si>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</si>
  <si>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</si>
  <si>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</si>
  <si>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</si>
  <si>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</si>
  <si>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</si>
  <si>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</si>
  <si>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</si>
  <si>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</si>
  <si>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</si>
  <si>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</si>
  <si>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</si>
  <si>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</si>
  <si>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</si>
  <si>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</si>
  <si>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</si>
  <si>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</si>
  <si>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</si>
  <si>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</si>
  <si>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</si>
  <si>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</si>
  <si>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</si>
  <si>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</si>
  <si>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</si>
  <si>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</si>
  <si>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</si>
  <si>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</si>
  <si>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</si>
  <si>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</si>
  <si>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</si>
  <si>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</si>
  <si>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</si>
  <si>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</si>
  <si>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</si>
  <si>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</si>
  <si>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</si>
  <si>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</si>
  <si>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</si>
  <si>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</si>
  <si>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</si>
  <si>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</si>
  <si>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</si>
  <si>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</si>
  <si>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</si>
  <si>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</si>
  <si>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</si>
  <si>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</si>
  <si>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</si>
  <si>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</si>
  <si>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</si>
  <si>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</si>
  <si>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</si>
  <si>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</si>
  <si>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</si>
  <si>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</si>
  <si>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</si>
  <si>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</si>
  <si>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</si>
  <si>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</si>
  <si>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</si>
  <si>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</si>
  <si>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</si>
  <si>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</si>
  <si>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</si>
  <si>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</si>
  <si>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</si>
  <si>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</si>
  <si>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</si>
  <si>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</si>
  <si>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</si>
  <si>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</si>
  <si>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</si>
  <si>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</si>
  <si>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</si>
  <si>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</si>
  <si>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</si>
  <si>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</si>
  <si>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</si>
  <si>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</si>
  <si>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</si>
  <si>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</si>
  <si>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</si>
  <si>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</si>
  <si>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</si>
  <si>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</si>
  <si>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</si>
  <si>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</si>
  <si>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</si>
  <si>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</si>
  <si>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</si>
  <si>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</si>
  <si>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</si>
  <si>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</si>
  <si>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</si>
  <si>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</si>
  <si>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</si>
  <si>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</si>
  <si>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</si>
  <si>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</si>
  <si>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</si>
  <si>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</si>
  <si>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</si>
  <si>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</si>
  <si>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</si>
  <si>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</si>
  <si>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</si>
  <si>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</si>
  <si>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</si>
  <si>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</si>
  <si>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</si>
  <si>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</si>
  <si>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</si>
  <si>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</si>
  <si>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</si>
  <si>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</si>
  <si>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</si>
  <si>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</si>
  <si>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</si>
  <si>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</si>
  <si>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</si>
  <si>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</si>
  <si>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</si>
  <si>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</si>
  <si>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</si>
  <si>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</si>
  <si>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</si>
  <si>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</si>
  <si>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</si>
  <si>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</si>
  <si>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</si>
  <si>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</si>
  <si>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</si>
  <si>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</si>
  <si>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</si>
  <si>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</si>
  <si>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</si>
  <si>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</si>
  <si>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</si>
  <si>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</si>
  <si>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</si>
  <si>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</si>
  <si>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</si>
  <si>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</si>
  <si>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</si>
  <si>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</si>
  <si>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</si>
  <si>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</si>
  <si>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</si>
  <si>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</si>
  <si>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</si>
  <si>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</si>
  <si>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</si>
  <si>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</si>
  <si>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</si>
  <si>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</si>
  <si>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</si>
  <si>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</si>
  <si>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</si>
  <si>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</si>
  <si>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</si>
  <si>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</si>
  <si>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</si>
  <si>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</si>
  <si>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</si>
  <si>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</si>
  <si>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</si>
  <si>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</si>
  <si>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</si>
  <si>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</si>
  <si>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</si>
  <si>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</si>
  <si>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</si>
  <si>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</si>
  <si>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</si>
  <si>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</si>
  <si>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</si>
  <si>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</si>
  <si>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</si>
  <si>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</si>
  <si>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</si>
  <si>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</si>
  <si>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</si>
  <si>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</si>
  <si>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</si>
  <si>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</si>
  <si>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</si>
  <si>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</si>
  <si>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</si>
  <si>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</si>
  <si>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</si>
  <si>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</si>
  <si>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</si>
  <si>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</si>
  <si>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</si>
  <si>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</si>
  <si>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</si>
  <si>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</si>
  <si>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</si>
  <si>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</si>
  <si>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</si>
  <si>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</si>
  <si>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</si>
  <si>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</si>
  <si>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</si>
  <si>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</si>
  <si>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</si>
  <si>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</si>
  <si>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</si>
  <si>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</si>
  <si>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</si>
  <si>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</si>
  <si>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</si>
  <si>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</si>
  <si>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</si>
  <si>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</si>
  <si>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</si>
  <si>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</si>
  <si>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</si>
  <si>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</si>
  <si>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</si>
  <si>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</si>
  <si>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</si>
  <si>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</si>
  <si>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</si>
  <si>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</si>
  <si>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</si>
  <si>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</si>
  <si>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</si>
  <si>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</si>
  <si>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</si>
  <si>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</si>
  <si>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</si>
  <si>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</si>
  <si>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</si>
  <si>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</si>
  <si>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</si>
  <si>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</si>
  <si>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</si>
  <si>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</si>
  <si>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</si>
  <si>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</si>
  <si>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</si>
  <si>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</si>
  <si>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</si>
  <si>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</si>
  <si>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</si>
  <si>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</si>
  <si>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</si>
  <si>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</si>
  <si>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</si>
  <si>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</si>
  <si>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</si>
  <si>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</si>
  <si>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</si>
  <si>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</si>
  <si>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</si>
  <si>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</si>
  <si>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</si>
  <si>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</si>
  <si>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</si>
  <si>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</si>
  <si>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</si>
  <si>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</si>
  <si>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</si>
  <si>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</si>
  <si>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</si>
  <si>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</si>
  <si>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</si>
  <si>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</si>
  <si>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</si>
  <si>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</si>
  <si>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</si>
  <si>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</si>
  <si>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</si>
  <si>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</si>
  <si>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</si>
  <si>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</si>
  <si>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</si>
  <si>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</si>
  <si>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</si>
  <si>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</si>
  <si>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</si>
  <si>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</si>
  <si>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</si>
  <si>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</si>
  <si>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</si>
  <si>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</si>
  <si>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</si>
  <si>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</si>
  <si>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</si>
  <si>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</si>
  <si>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</si>
  <si>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</si>
  <si>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</si>
  <si>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</si>
  <si>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</si>
  <si>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</si>
  <si>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</si>
  <si>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</si>
  <si>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</si>
  <si>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</si>
  <si>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</si>
  <si>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</si>
  <si>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</si>
  <si>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</si>
  <si>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</si>
  <si>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</si>
  <si>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</si>
  <si>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</si>
  <si>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</si>
  <si>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</si>
  <si>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</si>
  <si>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</si>
  <si>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</si>
  <si>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</si>
  <si>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</si>
  <si>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</si>
  <si>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</si>
  <si>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</si>
  <si>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</si>
  <si>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</si>
  <si>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</si>
  <si>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</si>
  <si>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</si>
  <si>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</si>
  <si>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</si>
  <si>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</si>
  <si>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</si>
  <si>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</si>
  <si>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</si>
  <si>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</si>
  <si>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</si>
  <si>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</si>
  <si>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</si>
  <si>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</si>
  <si>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</si>
  <si>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</si>
  <si>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</si>
  <si>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</si>
  <si>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</si>
  <si>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</si>
  <si>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</si>
  <si>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</si>
  <si>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</si>
  <si>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</si>
  <si>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</si>
  <si>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</si>
  <si>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</si>
  <si>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</si>
  <si>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</si>
  <si>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</si>
  <si>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</si>
  <si>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</si>
  <si>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</si>
  <si>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</si>
  <si>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</si>
  <si>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</si>
  <si>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</si>
  <si>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</si>
  <si>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</si>
  <si>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</si>
  <si>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</si>
  <si>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</si>
  <si>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</si>
  <si>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</si>
  <si>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</si>
  <si>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</si>
  <si>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</si>
  <si>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</si>
  <si>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</si>
  <si>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</si>
  <si>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</si>
  <si>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</si>
  <si>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</si>
  <si>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</si>
  <si>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</si>
  <si>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</si>
  <si>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</si>
  <si>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</si>
  <si>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</si>
  <si>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</si>
  <si>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</si>
  <si>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</si>
  <si>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</si>
  <si>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</si>
  <si>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</si>
  <si>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</si>
  <si>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</si>
  <si>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</si>
  <si>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</si>
  <si>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</si>
  <si>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</si>
  <si>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</si>
  <si>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</si>
  <si>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</si>
  <si>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</si>
  <si>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</si>
  <si>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</si>
  <si>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</si>
  <si>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</si>
  <si>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</si>
  <si>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</si>
  <si>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</si>
  <si>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</si>
  <si>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</si>
  <si>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</si>
  <si>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</si>
  <si>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</si>
  <si>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</si>
  <si>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</si>
  <si>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</si>
  <si>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</si>
  <si>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</si>
  <si>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</si>
  <si>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</si>
  <si>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</si>
  <si>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</si>
  <si>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</si>
  <si>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</si>
  <si>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</si>
  <si>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</si>
  <si>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</si>
  <si>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</si>
  <si>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</si>
  <si>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</si>
  <si>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</si>
  <si>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</si>
  <si>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</si>
  <si>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</si>
  <si>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</si>
  <si>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</si>
  <si>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</si>
  <si>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</si>
  <si>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</si>
  <si>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</si>
  <si>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</si>
  <si>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</si>
  <si>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</si>
  <si>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</si>
  <si>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</si>
  <si>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</si>
  <si>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</si>
  <si>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</si>
  <si>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</si>
  <si>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</si>
  <si>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</si>
  <si>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</si>
  <si>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</si>
  <si>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</si>
  <si>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</si>
  <si>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</si>
  <si>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</si>
  <si>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</si>
  <si>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</si>
  <si>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</si>
  <si>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</si>
  <si>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</si>
  <si>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</si>
  <si>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</si>
  <si>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</si>
  <si>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</si>
  <si>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</si>
  <si>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</si>
  <si>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</si>
  <si>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</si>
  <si>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</si>
  <si>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</si>
  <si>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</si>
  <si>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</si>
  <si>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</si>
  <si>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</si>
  <si>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</si>
  <si>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</si>
  <si>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</si>
  <si>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</si>
  <si>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</si>
  <si>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</si>
  <si>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</si>
  <si>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</si>
  <si>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</si>
  <si>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</si>
  <si>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</si>
  <si>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</si>
  <si>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</si>
  <si>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</si>
  <si>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</si>
  <si>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</si>
  <si>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</si>
  <si>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</si>
  <si>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</si>
  <si>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</si>
  <si>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</si>
  <si>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</si>
  <si>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</si>
  <si>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</si>
  <si>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</si>
  <si>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</si>
  <si>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</si>
  <si>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</si>
  <si>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</si>
  <si>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</si>
  <si>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</si>
  <si>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</si>
  <si>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</si>
  <si>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</si>
  <si>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</si>
  <si>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</si>
  <si>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</si>
  <si>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</si>
  <si>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</si>
  <si>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</si>
  <si>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</si>
  <si>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</si>
  <si>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</si>
  <si>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</si>
  <si>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</si>
  <si>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</si>
  <si>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</si>
  <si>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</si>
  <si>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</si>
  <si>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</si>
  <si>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</si>
  <si>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</si>
  <si>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</si>
  <si>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</si>
  <si>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</si>
  <si>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</si>
  <si>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</si>
  <si>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</si>
  <si>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</si>
  <si>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</si>
  <si>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</si>
  <si>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</si>
  <si>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</si>
  <si>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</si>
  <si>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</si>
  <si>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</si>
  <si>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</si>
  <si>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</si>
  <si>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</si>
  <si>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</si>
  <si>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</si>
  <si>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</si>
  <si>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</si>
  <si>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</si>
  <si>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</si>
  <si>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</si>
  <si>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</si>
  <si>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</si>
  <si>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</si>
  <si>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</si>
  <si>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</si>
  <si>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</si>
  <si>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</si>
  <si>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</si>
  <si>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</si>
  <si>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</si>
  <si>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</si>
  <si>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</si>
  <si>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</si>
  <si>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</si>
  <si>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</si>
  <si>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</si>
  <si>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</si>
  <si>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</si>
  <si>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</si>
  <si>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</si>
  <si>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</si>
  <si>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</si>
  <si>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</si>
  <si>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</si>
  <si>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</si>
  <si>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</si>
  <si>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</si>
  <si>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</si>
  <si>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</si>
  <si>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</si>
  <si>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</si>
  <si>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</si>
  <si>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</si>
  <si>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</si>
  <si>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</si>
  <si>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</si>
  <si>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</si>
  <si>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</si>
  <si>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</si>
  <si>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</si>
  <si>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</si>
  <si>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</si>
  <si>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</si>
  <si>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</si>
  <si>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</si>
  <si>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</si>
  <si>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</si>
  <si>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</si>
  <si>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</si>
  <si>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</si>
  <si>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</si>
  <si>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</si>
  <si>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</si>
  <si>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</si>
  <si>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</si>
  <si>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</si>
  <si>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</si>
  <si>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</si>
  <si>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</si>
  <si>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</si>
  <si>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</si>
  <si>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</si>
  <si>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</si>
  <si>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</si>
  <si>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</si>
  <si>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</si>
  <si>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</si>
  <si>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</si>
  <si>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</si>
  <si>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</si>
  <si>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</si>
  <si>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</si>
  <si>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</si>
  <si>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</si>
  <si>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</si>
  <si>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</si>
  <si>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</si>
  <si>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</si>
  <si>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</si>
  <si>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</si>
  <si>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</si>
  <si>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</si>
  <si>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</si>
  <si>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</si>
  <si>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</si>
  <si>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</si>
  <si>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</si>
  <si>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</si>
  <si>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</si>
  <si>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</si>
  <si>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</si>
  <si>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</si>
  <si>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</si>
  <si>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</si>
  <si>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</si>
  <si>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</si>
  <si>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</si>
  <si>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</si>
  <si>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</si>
  <si>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</si>
  <si>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</si>
  <si>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</si>
  <si>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</si>
  <si>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</si>
  <si>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</si>
  <si>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</si>
  <si>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</si>
  <si>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</si>
  <si>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</si>
  <si>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</si>
  <si>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</si>
  <si>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</si>
  <si>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</si>
  <si>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</si>
  <si>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</si>
  <si>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</si>
  <si>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</si>
  <si>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</si>
  <si>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</si>
  <si>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</si>
  <si>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</si>
  <si>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</si>
  <si>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</si>
  <si>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</si>
  <si>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</si>
  <si>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</si>
  <si>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</si>
  <si>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</si>
  <si>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</si>
  <si>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</si>
  <si>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</si>
  <si>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</si>
  <si>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</si>
  <si>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</si>
  <si>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</si>
  <si>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</si>
  <si>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</si>
  <si>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</si>
  <si>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</si>
  <si>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</si>
  <si>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</si>
  <si>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</si>
  <si>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</si>
  <si>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</si>
  <si>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</si>
  <si>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</si>
  <si>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</si>
  <si>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</si>
  <si>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</si>
  <si>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</si>
  <si>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</si>
  <si>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</si>
  <si>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</si>
  <si>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</si>
  <si>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</si>
  <si>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</si>
  <si>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</si>
  <si>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</si>
  <si>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</si>
  <si>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</si>
  <si>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</si>
  <si>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</si>
  <si>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</si>
  <si>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</si>
  <si>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</si>
  <si>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</si>
  <si>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</si>
  <si>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</si>
  <si>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</si>
  <si>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</si>
  <si>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</si>
  <si>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</si>
  <si>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</si>
  <si>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</si>
  <si>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</si>
  <si>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</si>
  <si>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</si>
  <si>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</si>
  <si>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</si>
  <si>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</si>
  <si>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</si>
  <si>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</si>
  <si>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</si>
  <si>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</si>
  <si>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</si>
  <si>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</si>
  <si>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</si>
  <si>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</si>
  <si>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</si>
  <si>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</si>
  <si>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</si>
  <si>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</si>
  <si>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</si>
  <si>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</si>
  <si>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</si>
  <si>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</si>
  <si>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</si>
  <si>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</si>
  <si>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</si>
  <si>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</si>
  <si>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</si>
  <si>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</si>
  <si>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</si>
  <si>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</si>
  <si>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</si>
  <si>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</si>
  <si>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</si>
  <si>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</si>
  <si>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</si>
  <si>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</si>
  <si>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</si>
  <si>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</si>
  <si>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</si>
  <si>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</si>
  <si>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</si>
  <si>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</si>
  <si>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</si>
  <si>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</si>
  <si>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</si>
  <si>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</si>
  <si>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</si>
  <si>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</si>
  <si>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</si>
  <si>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</si>
  <si>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</si>
  <si>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</si>
  <si>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</si>
  <si>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</si>
  <si>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</si>
  <si>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</si>
  <si>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</si>
  <si>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</si>
  <si>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</si>
  <si>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</si>
  <si>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</si>
  <si>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</si>
  <si>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</si>
  <si>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</si>
  <si>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</si>
  <si>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</si>
  <si>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</si>
  <si>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</si>
  <si>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</si>
  <si>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</si>
  <si>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</si>
  <si>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</si>
  <si>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</si>
  <si>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</si>
  <si>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</si>
  <si>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</si>
  <si>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</si>
  <si>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</si>
  <si>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</si>
  <si>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</si>
  <si>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</si>
  <si>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</si>
  <si>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</si>
  <si>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</si>
  <si>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</si>
  <si>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</si>
  <si>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</si>
  <si>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</si>
  <si>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</si>
  <si>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</si>
  <si>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</si>
  <si>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</si>
  <si>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</si>
  <si>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</si>
  <si>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</si>
  <si>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</si>
  <si>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</si>
  <si>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</si>
  <si>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</si>
  <si>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</si>
  <si>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</si>
  <si>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</si>
  <si>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</si>
  <si>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</si>
  <si>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</si>
  <si>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</si>
  <si>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</si>
  <si>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</si>
  <si>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</si>
  <si>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</si>
  <si>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</si>
  <si>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</si>
  <si>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</si>
  <si>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</si>
  <si>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</si>
  <si>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</si>
  <si>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</si>
  <si>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</si>
  <si>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</si>
  <si>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</si>
  <si>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</si>
  <si>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</si>
  <si>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</si>
  <si>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</si>
  <si>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</si>
  <si>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</si>
  <si>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</si>
  <si>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</si>
  <si>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</si>
  <si>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</si>
  <si>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</si>
  <si>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</si>
  <si>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</si>
  <si>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</si>
  <si>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</si>
  <si>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</si>
  <si>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</si>
  <si>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</si>
  <si>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</si>
  <si>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</si>
  <si>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</si>
  <si>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</si>
  <si>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</si>
  <si>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</si>
  <si>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</si>
  <si>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</si>
  <si>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</si>
  <si>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</si>
  <si>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</si>
  <si>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</si>
  <si>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</si>
  <si>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</si>
  <si>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</si>
  <si>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</si>
  <si>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</si>
  <si>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</si>
  <si>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</si>
  <si>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</si>
  <si>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</si>
  <si>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</si>
  <si>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</si>
  <si>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</si>
  <si>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</si>
  <si>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</si>
  <si>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</si>
  <si>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</si>
  <si>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</si>
  <si>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</si>
  <si>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</si>
  <si>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</si>
  <si>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</si>
  <si>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</si>
  <si>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</si>
  <si>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</si>
  <si>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</si>
  <si>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</si>
  <si>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</si>
  <si>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</si>
  <si>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</si>
  <si>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</si>
  <si>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</si>
  <si>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</si>
  <si>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</si>
  <si>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</si>
  <si>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</si>
  <si>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</si>
  <si>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</si>
  <si>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</si>
  <si>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</si>
  <si>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</si>
  <si>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</si>
  <si>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</si>
  <si>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</si>
  <si>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</si>
  <si>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</si>
  <si>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</si>
  <si>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</si>
  <si>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</si>
  <si>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</si>
  <si>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</si>
  <si>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</si>
  <si>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</si>
  <si>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</si>
  <si>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</si>
  <si>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</si>
  <si>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</si>
  <si>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</si>
  <si>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</si>
  <si>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</si>
  <si>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</si>
  <si>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</si>
  <si>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</si>
  <si>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</si>
  <si>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</si>
  <si>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</si>
  <si>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</si>
  <si>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</si>
  <si>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</si>
  <si>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</si>
  <si>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</si>
  <si>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</si>
  <si>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</si>
  <si>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</si>
  <si>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</si>
  <si>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</si>
  <si>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</si>
  <si>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</si>
  <si>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</si>
  <si>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</si>
  <si>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</si>
  <si>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</si>
  <si>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</si>
  <si>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</si>
  <si>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</si>
  <si>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</si>
  <si>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</si>
  <si>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</si>
  <si>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</si>
  <si>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</si>
  <si>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</si>
  <si>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</si>
  <si>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</si>
  <si>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</si>
  <si>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</si>
  <si>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</si>
  <si>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</si>
  <si>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</si>
  <si>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</si>
  <si>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</si>
  <si>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</si>
  <si>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</si>
  <si>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</si>
  <si>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</si>
  <si>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</si>
  <si>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</si>
  <si>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</si>
  <si>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</si>
  <si>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</si>
  <si>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</si>
  <si>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</si>
  <si>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</si>
  <si>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</si>
  <si>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</si>
  <si>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</si>
  <si>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</si>
  <si>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</si>
  <si>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</si>
  <si>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</si>
  <si>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</si>
  <si>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</si>
  <si>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</si>
  <si>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</si>
  <si>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</si>
  <si>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</si>
  <si>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</si>
  <si>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</si>
  <si>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</si>
  <si>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</si>
  <si>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</si>
  <si>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</si>
  <si>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</si>
  <si>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</si>
  <si>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</si>
  <si>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</si>
  <si>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</si>
  <si>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</si>
  <si>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</si>
  <si>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</si>
  <si>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</si>
  <si>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</si>
  <si>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</si>
  <si>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</si>
  <si>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</si>
  <si>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</si>
  <si>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</si>
  <si>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</si>
  <si>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</si>
  <si>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</si>
  <si>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</si>
  <si>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</si>
  <si>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</si>
  <si>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</si>
  <si>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</si>
  <si>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</si>
  <si>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</si>
  <si>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</si>
  <si>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</si>
  <si>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</si>
  <si>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</si>
  <si>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</si>
  <si>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</si>
  <si>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</si>
  <si>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</si>
  <si>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</si>
  <si>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</si>
  <si>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</si>
  <si>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</si>
  <si>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</si>
  <si>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</si>
  <si>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</si>
  <si>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</si>
  <si>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</si>
  <si>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</si>
  <si>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</si>
  <si>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</si>
  <si>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</si>
  <si>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</si>
  <si>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</si>
  <si>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</si>
  <si>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</si>
  <si>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</si>
  <si>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</si>
  <si>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</si>
  <si>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</si>
  <si>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</si>
  <si>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</si>
  <si>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</si>
  <si>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</si>
  <si>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</si>
  <si>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</si>
  <si>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</si>
  <si>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</si>
  <si>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</si>
  <si>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</si>
  <si>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</si>
  <si>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</si>
  <si>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</si>
  <si>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</si>
  <si>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</si>
  <si>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</si>
  <si>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</si>
  <si>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</si>
  <si>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</si>
  <si>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</si>
  <si>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</si>
  <si>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</si>
  <si>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</si>
  <si>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</si>
  <si>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</si>
  <si>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</si>
  <si>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</si>
  <si>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</si>
  <si>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</si>
  <si>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</si>
  <si>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</si>
  <si>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</si>
  <si>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</si>
  <si>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</si>
  <si>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</si>
  <si>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</si>
  <si>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</si>
  <si>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</si>
  <si>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</si>
  <si>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</si>
  <si>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</si>
  <si>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</si>
  <si>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</si>
  <si>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</si>
  <si>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</si>
  <si>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</si>
  <si>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</si>
  <si>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</si>
  <si>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</si>
  <si>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</si>
  <si>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</si>
  <si>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</si>
  <si>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</si>
  <si>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</si>
  <si>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</si>
  <si>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</si>
  <si>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</si>
  <si>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</si>
  <si>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</si>
  <si>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</si>
  <si>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</si>
  <si>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</si>
  <si>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</si>
  <si>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</si>
  <si>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</si>
  <si>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</si>
  <si>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</si>
  <si>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</si>
  <si>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</si>
  <si>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</si>
  <si>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</si>
  <si>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</si>
  <si>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</si>
  <si>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</si>
  <si>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</si>
  <si>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</si>
  <si>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</si>
  <si>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</si>
  <si>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</si>
  <si>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</si>
  <si>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</si>
  <si>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</si>
  <si>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</si>
  <si>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</si>
  <si>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</si>
  <si>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</si>
  <si>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</si>
  <si>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</si>
  <si>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</si>
  <si>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</si>
  <si>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</si>
  <si>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</si>
  <si>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</si>
  <si>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</si>
  <si>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</si>
  <si>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</si>
  <si>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</si>
  <si>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</si>
  <si>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</si>
  <si>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</si>
  <si>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</si>
  <si>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</si>
  <si>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</si>
  <si>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</si>
  <si>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</si>
  <si>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</si>
  <si>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</si>
  <si>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</si>
  <si>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</si>
  <si>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</si>
  <si>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</si>
  <si>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</si>
  <si>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</si>
  <si>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</si>
  <si>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</si>
  <si>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</si>
  <si>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</si>
  <si>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</si>
  <si>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</si>
  <si>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</si>
  <si>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</si>
  <si>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</si>
  <si>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</si>
  <si>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</si>
  <si>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</si>
  <si>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</si>
  <si>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</si>
  <si>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</si>
  <si>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</si>
  <si>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</si>
  <si>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</si>
  <si>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</si>
  <si>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</si>
  <si>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</si>
  <si>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</si>
  <si>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</si>
  <si>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</si>
  <si>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</si>
  <si>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</si>
  <si>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</si>
  <si>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</si>
  <si>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</si>
  <si>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</si>
  <si>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</si>
  <si>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</si>
  <si>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</si>
  <si>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</si>
  <si>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</si>
  <si>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</si>
  <si>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</si>
  <si>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</si>
  <si>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</si>
  <si>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</si>
  <si>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</si>
  <si>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</si>
  <si>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</si>
  <si>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</si>
  <si>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</si>
  <si>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</si>
  <si>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</si>
  <si>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</si>
  <si>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</si>
  <si>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</si>
  <si>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</si>
  <si>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</si>
  <si>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</si>
  <si>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</si>
  <si>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</si>
  <si>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</si>
  <si>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</si>
  <si>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</si>
  <si>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</si>
  <si>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</si>
  <si>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</si>
  <si>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</si>
  <si>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</si>
  <si>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</si>
  <si>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</si>
  <si>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</si>
  <si>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</si>
  <si>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</si>
  <si>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</si>
  <si>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</si>
  <si>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</si>
  <si>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</si>
  <si>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</si>
  <si>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</si>
  <si>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</si>
  <si>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</si>
  <si>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</si>
  <si>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</si>
  <si>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</si>
  <si>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</si>
  <si>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</si>
  <si>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</si>
  <si>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</si>
  <si>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</si>
  <si>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</si>
  <si>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</si>
  <si>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</si>
  <si>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</si>
  <si>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</si>
  <si>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</si>
  <si>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</si>
  <si>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</si>
  <si>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</si>
  <si>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</si>
  <si>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</si>
  <si>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</si>
  <si>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</si>
  <si>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</si>
  <si>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</si>
  <si>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</si>
  <si>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</si>
  <si>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</si>
  <si>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</si>
  <si>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</si>
  <si>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</si>
  <si>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</si>
  <si>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</si>
  <si>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</si>
  <si>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</si>
  <si>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</si>
  <si>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</si>
  <si>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</si>
  <si>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</si>
  <si>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</si>
  <si>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</si>
  <si>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</si>
  <si>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</si>
  <si>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</si>
  <si>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</si>
  <si>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</si>
  <si>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</si>
  <si>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</si>
  <si>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</si>
  <si>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</si>
  <si>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</si>
  <si>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</si>
  <si>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</si>
  <si>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</si>
  <si>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</si>
  <si>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</si>
  <si>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</si>
  <si>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</si>
  <si>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</si>
  <si>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</si>
  <si>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</si>
  <si>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</si>
  <si>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</si>
  <si>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</si>
  <si>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</si>
  <si>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</si>
  <si>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</si>
  <si>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</si>
  <si>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</si>
  <si>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</si>
  <si>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</si>
  <si>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</si>
  <si>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</si>
  <si>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</si>
  <si>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</si>
  <si>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</si>
  <si>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</si>
  <si>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</si>
  <si>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</si>
  <si>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</si>
  <si>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</si>
  <si>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</si>
  <si>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</si>
  <si>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</si>
  <si>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</si>
  <si>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</si>
  <si>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</si>
  <si>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</si>
  <si>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</si>
  <si>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</si>
  <si>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</si>
  <si>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</si>
  <si>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</si>
  <si>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</si>
  <si>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</si>
  <si>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</si>
  <si>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</si>
  <si>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</si>
  <si>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</si>
  <si>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</si>
  <si>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</si>
  <si>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</si>
  <si>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</si>
  <si>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</si>
  <si>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</si>
  <si>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</si>
  <si>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</si>
  <si>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</si>
  <si>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</si>
  <si>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</si>
  <si>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</si>
  <si>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</si>
  <si>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</si>
  <si>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</si>
  <si>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</si>
  <si>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</si>
  <si>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</si>
  <si>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</si>
  <si>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</si>
  <si>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</si>
  <si>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</si>
  <si>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</si>
  <si>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</si>
  <si>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</si>
  <si>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</si>
  <si>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</si>
  <si>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</si>
  <si>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</si>
  <si>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</si>
  <si>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</si>
  <si>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</si>
  <si>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</si>
  <si>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</si>
  <si>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</si>
  <si>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</si>
  <si>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</si>
  <si>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</si>
  <si>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</si>
  <si>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</si>
  <si>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</si>
  <si>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</si>
  <si>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</si>
  <si>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</si>
  <si>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</si>
  <si>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</si>
  <si>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</si>
  <si>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</si>
  <si>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</si>
  <si>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</si>
  <si>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</si>
  <si>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</si>
  <si>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</si>
  <si>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</si>
  <si>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</si>
  <si>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</si>
  <si>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</si>
  <si>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</si>
  <si>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</si>
  <si>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</si>
  <si>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</si>
  <si>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</si>
  <si>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</si>
  <si>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</si>
  <si>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</si>
  <si>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</si>
  <si>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</si>
  <si>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</si>
  <si>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</si>
  <si>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</si>
  <si>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</si>
  <si>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</si>
  <si>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</si>
  <si>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</si>
  <si>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</si>
  <si>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</si>
  <si>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</si>
  <si>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</si>
  <si>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</si>
  <si>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</si>
  <si>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</si>
  <si>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</si>
  <si>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</si>
  <si>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</si>
  <si>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</si>
  <si>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</si>
  <si>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</si>
  <si>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</si>
  <si>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</si>
  <si>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</si>
  <si>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</si>
  <si>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</si>
  <si>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</si>
  <si>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</si>
  <si>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</si>
  <si>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</si>
  <si>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</si>
  <si>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</si>
  <si>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</si>
  <si>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</si>
  <si>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</si>
  <si>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</si>
  <si>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</si>
  <si>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</si>
  <si>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</si>
  <si>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</si>
  <si>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</si>
  <si>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</si>
  <si>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</si>
  <si>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</si>
  <si>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</si>
  <si>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</si>
  <si>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</si>
  <si>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</si>
  <si>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</si>
  <si>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</si>
  <si>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</si>
  <si>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</si>
  <si>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</si>
  <si>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</si>
  <si>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</si>
  <si>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</si>
  <si>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</si>
  <si>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</si>
  <si>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</si>
  <si>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</si>
  <si>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</si>
  <si>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</si>
  <si>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</si>
  <si>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</si>
  <si>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</si>
  <si>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</si>
  <si>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</si>
  <si>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</si>
  <si>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</si>
  <si>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</si>
  <si>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</si>
  <si>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</si>
  <si>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</si>
  <si>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</si>
  <si>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</si>
  <si>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</si>
  <si>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</si>
  <si>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</si>
  <si>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</si>
  <si>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</si>
  <si>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</si>
  <si>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</si>
  <si>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</si>
  <si>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</si>
  <si>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</si>
  <si>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</si>
  <si>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</si>
  <si>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</si>
  <si>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</si>
  <si>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</si>
  <si>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</si>
  <si>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</si>
  <si>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</si>
  <si>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</si>
  <si>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</si>
  <si>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</si>
  <si>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</si>
  <si>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</si>
  <si>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</si>
  <si>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</si>
  <si>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</si>
  <si>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</si>
  <si>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</si>
  <si>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</si>
  <si>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</si>
  <si>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</si>
  <si>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</si>
  <si>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</si>
  <si>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</si>
  <si>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</si>
  <si>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</si>
  <si>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</si>
  <si>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</si>
  <si>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</si>
  <si>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</si>
  <si>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</si>
  <si>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</si>
  <si>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</si>
  <si>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</si>
  <si>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</si>
  <si>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</si>
  <si>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</si>
  <si>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</si>
  <si>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</si>
  <si>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</si>
  <si>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</si>
  <si>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</si>
  <si>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</si>
  <si>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</si>
  <si>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</si>
  <si>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</si>
  <si>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</si>
  <si>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</si>
  <si>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</si>
  <si>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</si>
  <si>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</si>
  <si>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</si>
  <si>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</si>
  <si>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</si>
  <si>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</si>
  <si>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</si>
  <si>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</si>
  <si>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</si>
  <si>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</si>
  <si>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</si>
  <si>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</si>
  <si>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</si>
  <si>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</si>
  <si>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</si>
  <si>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</si>
  <si>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</si>
  <si>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</si>
  <si>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</si>
  <si>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</si>
  <si>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</si>
  <si>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</si>
  <si>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</si>
  <si>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</si>
  <si>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</si>
  <si>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</si>
  <si>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</si>
  <si>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</si>
  <si>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</si>
  <si>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</si>
  <si>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</si>
  <si>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</si>
  <si>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</si>
  <si>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</si>
  <si>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</si>
  <si>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</si>
  <si>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</si>
  <si>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</si>
  <si>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</si>
  <si>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</si>
  <si>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</si>
  <si>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</si>
  <si>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</si>
  <si>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</si>
  <si>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</si>
  <si>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</si>
  <si>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</si>
  <si>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</si>
  <si>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</si>
  <si>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</si>
  <si>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</si>
  <si>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</si>
  <si>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</si>
  <si>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</si>
  <si>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</si>
  <si>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</si>
  <si>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</si>
  <si>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</si>
  <si>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</si>
  <si>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</si>
  <si>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</si>
  <si>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</si>
  <si>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</si>
  <si>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</si>
  <si>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</si>
  <si>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</si>
  <si>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</si>
  <si>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</si>
  <si>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</si>
  <si>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</si>
  <si>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</si>
  <si>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</si>
  <si>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</si>
  <si>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</si>
  <si>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</si>
  <si>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</si>
  <si>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</si>
  <si>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</si>
  <si>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</si>
  <si>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</si>
  <si>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</si>
  <si>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</si>
  <si>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</si>
  <si>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</si>
  <si>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</si>
  <si>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</si>
  <si>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</si>
  <si>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</si>
  <si>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</si>
  <si>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</si>
  <si>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</si>
  <si>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</si>
  <si>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</si>
  <si>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</si>
  <si>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</si>
  <si>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</si>
  <si>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</si>
  <si>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</si>
  <si>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</si>
  <si>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</si>
  <si>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</si>
  <si>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</si>
  <si>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</si>
  <si>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</si>
  <si>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</si>
  <si>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</si>
  <si>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</si>
  <si>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</si>
  <si>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</si>
  <si>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</si>
  <si>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</si>
  <si>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</si>
  <si>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</si>
  <si>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</si>
  <si>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</si>
  <si>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</si>
  <si>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</si>
  <si>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</si>
  <si>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</si>
  <si>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</si>
  <si>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</si>
  <si>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</si>
  <si>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</si>
  <si>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</si>
  <si>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</si>
  <si>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</si>
  <si>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</si>
  <si>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</si>
  <si>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</si>
  <si>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</si>
  <si>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</si>
  <si>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</si>
  <si>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</si>
  <si>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</si>
  <si>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</si>
  <si>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</si>
  <si>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</si>
  <si>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</si>
  <si>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</si>
  <si>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</si>
  <si>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</si>
  <si>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</si>
  <si>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</si>
  <si>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</si>
  <si>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</si>
  <si>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</si>
  <si>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</si>
  <si>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</si>
  <si>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</si>
  <si>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</si>
  <si>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</si>
  <si>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</si>
  <si>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</si>
  <si>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</si>
  <si>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</si>
  <si>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</si>
  <si>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</si>
  <si>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</si>
  <si>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</si>
  <si>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</si>
  <si>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</si>
  <si>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</si>
  <si>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</si>
  <si>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</si>
  <si>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</si>
  <si>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</si>
  <si>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</si>
  <si>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</si>
  <si>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</si>
  <si>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</si>
  <si>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</si>
  <si>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</si>
  <si>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</si>
  <si>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</si>
  <si>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</si>
  <si>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</si>
  <si>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</si>
  <si>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</si>
  <si>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</si>
  <si>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</si>
  <si>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</si>
  <si>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</si>
  <si>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</si>
  <si>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</si>
  <si>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</si>
  <si>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</si>
  <si>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</si>
  <si>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</si>
  <si>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</si>
  <si>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</si>
  <si>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</si>
  <si>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</si>
  <si>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</si>
  <si>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</si>
  <si>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</si>
  <si>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</si>
  <si>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</si>
  <si>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</si>
  <si>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</si>
  <si>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</si>
  <si>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</si>
  <si>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</si>
  <si>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</si>
  <si>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</si>
  <si>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</si>
  <si>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</si>
  <si>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</si>
  <si>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</si>
  <si>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</si>
  <si>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</si>
  <si>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</si>
  <si>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</si>
  <si>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</si>
  <si>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</si>
  <si>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</si>
  <si>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</si>
  <si>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</si>
  <si>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</si>
  <si>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</si>
  <si>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</si>
  <si>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</si>
  <si>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</si>
  <si>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</si>
  <si>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</si>
  <si>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</si>
  <si>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</si>
  <si>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</si>
  <si>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</si>
  <si>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</si>
  <si>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</si>
  <si>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</si>
  <si>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</si>
  <si>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</si>
  <si>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</si>
  <si>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</si>
  <si>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</si>
  <si>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</si>
  <si>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</si>
  <si>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</si>
  <si>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</si>
  <si>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</si>
  <si>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</si>
  <si>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</si>
  <si>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</si>
  <si>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</si>
  <si>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</si>
  <si>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</si>
  <si>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</si>
  <si>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</si>
  <si>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</si>
  <si>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</si>
  <si>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</si>
  <si>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</si>
  <si>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</si>
  <si>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</si>
  <si>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</si>
  <si>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</si>
  <si>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</si>
  <si>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</si>
  <si>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</si>
  <si>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</si>
  <si>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</si>
  <si>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</si>
  <si>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</si>
  <si>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</si>
  <si>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</si>
  <si>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</si>
  <si>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</si>
  <si>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</si>
  <si>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</si>
  <si>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</si>
  <si>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</si>
  <si>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</si>
  <si>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</si>
  <si>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</si>
  <si>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</si>
  <si>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</si>
  <si>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</si>
  <si>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</si>
  <si>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</si>
  <si>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</si>
  <si>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</si>
  <si>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</si>
  <si>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</si>
  <si>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</si>
  <si>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</si>
  <si>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</si>
  <si>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</si>
  <si>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</si>
  <si>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</si>
  <si>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</si>
  <si>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</si>
  <si>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</si>
  <si>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</si>
  <si>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</si>
  <si>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</si>
  <si>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</si>
  <si>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</si>
  <si>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</si>
  <si>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</si>
  <si>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</si>
  <si>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</si>
  <si>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</si>
  <si>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</si>
  <si>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</si>
  <si>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</si>
  <si>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</si>
  <si>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</si>
  <si>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</si>
  <si>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</si>
  <si>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</si>
  <si>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</si>
  <si>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</si>
  <si>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</si>
  <si>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</si>
  <si>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</si>
  <si>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</si>
  <si>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</si>
  <si>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</si>
  <si>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</si>
  <si>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</si>
  <si>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</si>
  <si>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</si>
  <si>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</si>
  <si>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</si>
  <si>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</si>
  <si>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</si>
  <si>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</si>
  <si>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</si>
  <si>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</si>
  <si>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</si>
  <si>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</si>
  <si>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</si>
  <si>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</si>
  <si>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</si>
  <si>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</si>
  <si>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</si>
  <si>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</si>
  <si>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</si>
  <si>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</si>
  <si>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</si>
  <si>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</si>
  <si>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</si>
  <si>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</si>
  <si>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</si>
  <si>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</si>
  <si>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</si>
  <si>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</si>
  <si>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</si>
  <si>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</si>
  <si>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</si>
  <si>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</si>
  <si>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</si>
  <si>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</si>
  <si>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</si>
  <si>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</si>
  <si>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</si>
  <si>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</si>
  <si>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</si>
  <si>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</si>
  <si>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</si>
  <si>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</si>
  <si>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</si>
  <si>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</si>
  <si>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</si>
  <si>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</si>
  <si>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</si>
  <si>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</si>
  <si>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</si>
  <si>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</si>
  <si>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</si>
  <si>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</si>
  <si>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</si>
  <si>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</si>
  <si>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</si>
  <si>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</si>
  <si>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</si>
  <si>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</si>
  <si>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</si>
  <si>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</si>
  <si>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</si>
  <si>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</si>
  <si>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</si>
  <si>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</si>
  <si>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</si>
  <si>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</si>
  <si>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</si>
  <si>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</si>
  <si>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</si>
  <si>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</si>
  <si>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</si>
  <si>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</si>
  <si>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</si>
  <si>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</si>
  <si>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</si>
  <si>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</si>
  <si>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</si>
  <si>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</si>
  <si>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</si>
  <si>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</si>
  <si>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</si>
  <si>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</si>
  <si>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</si>
  <si>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</si>
  <si>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</si>
  <si>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</si>
  <si>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</si>
  <si>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</si>
  <si>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</si>
  <si>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</si>
  <si>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</si>
  <si>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</si>
  <si>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</si>
  <si>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</si>
  <si>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</si>
  <si>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</si>
  <si>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</si>
  <si>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</si>
  <si>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</si>
  <si>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</si>
  <si>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</si>
  <si>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</si>
  <si>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</si>
  <si>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</si>
  <si>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</si>
  <si>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</si>
  <si>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</si>
  <si>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</si>
  <si>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</si>
  <si>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</si>
  <si>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</si>
  <si>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</si>
  <si>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</si>
  <si>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</si>
  <si>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</si>
  <si>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</si>
  <si>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</si>
  <si>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</si>
  <si>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</si>
  <si>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</si>
  <si>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</si>
  <si>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</si>
  <si>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</si>
  <si>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</si>
  <si>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</si>
  <si>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</si>
  <si>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</si>
  <si>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</si>
  <si>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</si>
  <si>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</si>
  <si>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</si>
  <si>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</si>
  <si>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</si>
  <si>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</si>
  <si>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</si>
  <si>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</si>
  <si>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</si>
  <si>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</si>
  <si>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</si>
  <si>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</si>
  <si>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</si>
  <si>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</si>
  <si>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</si>
  <si>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</si>
  <si>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</si>
  <si>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</si>
  <si>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</si>
  <si>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</si>
  <si>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</si>
  <si>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</si>
  <si>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</si>
  <si>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</si>
  <si>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</si>
  <si>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</si>
  <si>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</si>
  <si>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</si>
  <si>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</si>
  <si>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</si>
  <si>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</si>
  <si>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</si>
  <si>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</si>
  <si>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</si>
  <si>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</si>
  <si>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</si>
  <si>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</si>
  <si>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</si>
  <si>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</si>
  <si>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</si>
  <si>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</si>
  <si>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</si>
  <si>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</si>
  <si>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</si>
  <si>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</si>
  <si>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</si>
  <si>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</si>
  <si>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</si>
  <si>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</si>
  <si>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</si>
  <si>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</si>
  <si>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</si>
  <si>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</si>
  <si>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</si>
  <si>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</si>
  <si>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</si>
  <si>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</si>
  <si>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</si>
  <si>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</si>
  <si>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</si>
  <si>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</si>
  <si>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</si>
  <si>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</si>
  <si>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</si>
  <si>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</si>
  <si>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</si>
  <si>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</si>
  <si>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</si>
  <si>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</si>
  <si>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</si>
  <si>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</si>
  <si>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</si>
  <si>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</si>
  <si>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</si>
  <si>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</si>
  <si>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</si>
  <si>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</si>
  <si>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</si>
  <si>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</si>
  <si>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</si>
  <si>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</si>
  <si>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</si>
  <si>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</si>
  <si>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</si>
  <si>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</si>
  <si>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</si>
  <si>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</si>
  <si>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</si>
  <si>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</si>
  <si>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</si>
  <si>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</si>
  <si>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</si>
  <si>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</si>
  <si>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</si>
  <si>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</si>
  <si>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</si>
  <si>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</si>
  <si>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</si>
  <si>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</si>
  <si>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</si>
  <si>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</si>
  <si>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</si>
  <si>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</si>
  <si>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</si>
  <si>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</si>
  <si>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</si>
  <si>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</si>
  <si>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</si>
  <si>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</si>
  <si>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</si>
  <si>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</si>
  <si>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</si>
  <si>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</si>
  <si>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</si>
  <si>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</si>
  <si>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</si>
  <si>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</si>
  <si>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</si>
  <si>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</si>
  <si>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</si>
  <si>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</si>
  <si>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</si>
  <si>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</si>
  <si>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</si>
  <si>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</si>
  <si>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</si>
  <si>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</si>
  <si>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</si>
  <si>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</si>
  <si>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</si>
  <si>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</si>
  <si>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</si>
  <si>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</si>
  <si>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</si>
  <si>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</si>
  <si>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</si>
  <si>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</si>
  <si>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</si>
  <si>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</si>
  <si>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</si>
  <si>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</si>
  <si>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</si>
  <si>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</si>
  <si>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</si>
  <si>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</si>
  <si>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</si>
  <si>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</si>
  <si>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</si>
  <si>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</si>
  <si>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</si>
  <si>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</si>
  <si>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</si>
  <si>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</si>
  <si>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</si>
  <si>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</si>
  <si>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</si>
  <si>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</si>
  <si>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</si>
  <si>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</si>
  <si>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</si>
  <si>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</si>
  <si>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</si>
  <si>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</si>
  <si>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</si>
  <si>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</si>
  <si>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</si>
  <si>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</si>
  <si>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</si>
  <si>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</si>
  <si>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</si>
  <si>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</si>
  <si>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</si>
  <si>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</si>
  <si>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</si>
  <si>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</si>
  <si>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</si>
  <si>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</si>
  <si>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</si>
  <si>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</si>
  <si>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</si>
  <si>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</si>
  <si>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</si>
  <si>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</si>
  <si>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</si>
  <si>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</si>
  <si>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</si>
  <si>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</si>
  <si>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</si>
  <si>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</si>
  <si>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</si>
  <si>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</si>
  <si>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</si>
  <si>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</si>
  <si>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</si>
  <si>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</si>
  <si>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</si>
  <si>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</si>
  <si>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</si>
  <si>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</si>
  <si>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</si>
  <si>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</si>
  <si>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</si>
  <si>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</si>
  <si>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</si>
  <si>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</si>
  <si>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</si>
  <si>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</si>
  <si>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</si>
  <si>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</si>
  <si>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</si>
  <si>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</si>
  <si>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</si>
  <si>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</si>
  <si>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</si>
  <si>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</si>
  <si>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</si>
  <si>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</si>
  <si>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</si>
  <si>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</si>
  <si>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</si>
  <si>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</si>
  <si>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</si>
  <si>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</si>
  <si>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</si>
  <si>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</si>
  <si>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</si>
  <si>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</si>
  <si>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</si>
  <si>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</si>
  <si>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</si>
  <si>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</si>
  <si>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</si>
  <si>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</si>
  <si>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</si>
  <si>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</si>
  <si>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</si>
  <si>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</si>
  <si>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</si>
  <si>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</si>
  <si>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</si>
  <si>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</si>
  <si>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</si>
  <si>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</si>
  <si>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</si>
  <si>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</si>
  <si>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</si>
  <si>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</si>
  <si>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</si>
  <si>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</si>
  <si>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</si>
  <si>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</si>
  <si>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</si>
  <si>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</si>
  <si>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</si>
  <si>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</si>
  <si>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</si>
  <si>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</si>
  <si>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</si>
  <si>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</si>
  <si>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</si>
  <si>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</si>
  <si>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</si>
  <si>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</si>
  <si>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</si>
  <si>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</si>
  <si>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</si>
  <si>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</si>
  <si>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</si>
  <si>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</si>
  <si>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</si>
  <si>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</si>
  <si>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</si>
  <si>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</si>
  <si>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</si>
  <si>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</si>
  <si>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</si>
  <si>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</si>
  <si>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</si>
  <si>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</si>
  <si>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</si>
  <si>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</si>
  <si>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</si>
  <si>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</si>
  <si>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</si>
  <si>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</si>
  <si>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</si>
  <si>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</si>
  <si>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</si>
  <si>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</si>
  <si>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</si>
  <si>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</si>
  <si>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</si>
  <si>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</si>
  <si>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</si>
  <si>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</si>
  <si>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</si>
  <si>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</si>
  <si>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</si>
  <si>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</si>
  <si>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</si>
  <si>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</si>
  <si>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</si>
  <si>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</si>
  <si>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</si>
  <si>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</si>
  <si>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</si>
  <si>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</si>
  <si>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</si>
  <si>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</si>
  <si>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</si>
  <si>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</si>
  <si>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</si>
  <si>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</si>
  <si>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</si>
  <si>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</si>
  <si>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</si>
  <si>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</si>
  <si>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</si>
  <si>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</si>
  <si>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</si>
  <si>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</si>
  <si>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</si>
  <si>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</si>
  <si>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</si>
  <si>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</si>
  <si>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</si>
  <si>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</si>
  <si>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</si>
  <si>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</si>
  <si>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</si>
  <si>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</si>
  <si>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</si>
  <si>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</si>
  <si>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</si>
  <si>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</si>
  <si>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</si>
  <si>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</si>
  <si>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</si>
  <si>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</si>
  <si>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</si>
  <si>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</si>
  <si>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</si>
  <si>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</si>
  <si>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</si>
  <si>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</si>
  <si>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</si>
  <si>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</si>
  <si>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</si>
  <si>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</si>
  <si>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</si>
  <si>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</si>
  <si>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</si>
  <si>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</si>
  <si>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</si>
  <si>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</si>
  <si>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</si>
  <si>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</si>
  <si>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</si>
  <si>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</si>
  <si>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</si>
  <si>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</si>
  <si>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</si>
  <si>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</si>
  <si>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</si>
  <si>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</si>
  <si>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</si>
  <si>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</si>
  <si>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</si>
  <si>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</si>
  <si>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</si>
  <si>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</si>
  <si>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</si>
  <si>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</si>
  <si>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</si>
  <si>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</si>
  <si>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</si>
  <si>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</si>
  <si>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</si>
  <si>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</si>
  <si>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</si>
  <si>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</si>
  <si>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</si>
  <si>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</si>
  <si>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</si>
  <si>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</si>
  <si>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</si>
  <si>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</si>
  <si>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</si>
  <si>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</si>
  <si>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</si>
  <si>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</si>
  <si>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</si>
  <si>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</si>
  <si>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</si>
  <si>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</si>
  <si>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</si>
  <si>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</si>
  <si>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</si>
  <si>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</si>
  <si>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</si>
  <si>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</si>
  <si>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</si>
  <si>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</si>
  <si>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</si>
  <si>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</si>
  <si>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</si>
  <si>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</si>
  <si>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</si>
  <si>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</si>
  <si>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</si>
  <si>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</si>
  <si>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</si>
  <si>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</si>
  <si>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</si>
  <si>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</si>
  <si>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</si>
  <si>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</si>
  <si>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</si>
  <si>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</si>
  <si>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</si>
  <si>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</si>
  <si>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</si>
  <si>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</si>
  <si>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</si>
  <si>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</si>
  <si>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</si>
  <si>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</si>
  <si>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</si>
  <si>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</si>
  <si>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</si>
  <si>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</si>
  <si>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</si>
  <si>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</si>
  <si>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</si>
  <si>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</si>
  <si>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</si>
  <si>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</si>
  <si>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</si>
  <si>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</si>
  <si>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</si>
  <si>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</si>
  <si>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</si>
  <si>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</si>
  <si>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</si>
  <si>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</si>
  <si>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</si>
  <si>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</si>
  <si>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</si>
  <si>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</si>
  <si>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</si>
  <si>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</si>
  <si>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</si>
  <si>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</si>
  <si>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</si>
  <si>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</si>
  <si>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</si>
  <si>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</si>
  <si>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</si>
  <si>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</si>
  <si>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</si>
  <si>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</si>
  <si>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</si>
  <si>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</si>
  <si>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</si>
  <si>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</si>
  <si>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</si>
  <si>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</si>
  <si>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</si>
  <si>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</si>
  <si>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</si>
  <si>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</si>
  <si>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</si>
  <si>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</si>
  <si>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</si>
  <si>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</si>
  <si>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</si>
  <si>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</si>
  <si>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</si>
  <si>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</si>
  <si>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</si>
  <si>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</si>
  <si>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</si>
  <si>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</si>
  <si>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</si>
  <si>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</si>
  <si>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</si>
  <si>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</si>
  <si>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</si>
  <si>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</si>
  <si>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</si>
  <si>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</si>
  <si>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</si>
  <si>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</si>
  <si>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</si>
  <si>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</si>
  <si>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</si>
  <si>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</si>
  <si>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</si>
  <si>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</si>
  <si>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</si>
  <si>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</si>
  <si>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</si>
  <si>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</si>
  <si>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</si>
  <si>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</si>
  <si>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</si>
  <si>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</si>
  <si>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</si>
  <si>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</si>
  <si>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</si>
  <si>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</si>
  <si>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</si>
  <si>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</si>
  <si>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</si>
  <si>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</si>
  <si>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</si>
  <si>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</si>
  <si>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</si>
  <si>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</si>
  <si>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</si>
  <si>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</si>
  <si>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</si>
  <si>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</si>
  <si>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</si>
  <si>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</si>
  <si>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</si>
  <si>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</si>
  <si>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</si>
  <si>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</si>
  <si>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</si>
  <si>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</si>
  <si>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</si>
  <si>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</si>
  <si>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</si>
  <si>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</si>
  <si>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</si>
  <si>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</si>
  <si>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</si>
  <si>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</si>
  <si>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</si>
  <si>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</si>
  <si>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</si>
  <si>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</si>
  <si>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</si>
  <si>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</si>
  <si>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</si>
  <si>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</si>
  <si>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</si>
  <si>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</si>
  <si>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</si>
  <si>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</si>
  <si>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</si>
  <si>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</si>
  <si>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</si>
  <si>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</si>
  <si>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</si>
  <si>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</si>
  <si>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</si>
  <si>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</si>
  <si>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</si>
  <si>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</si>
  <si>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</si>
  <si>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</si>
  <si>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</si>
  <si>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</si>
  <si>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</si>
  <si>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</si>
  <si>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</si>
  <si>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</si>
  <si>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</si>
  <si>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</si>
  <si>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</si>
  <si>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</si>
  <si>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</si>
  <si>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</si>
  <si>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</si>
  <si>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</si>
  <si>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</si>
  <si>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</si>
  <si>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</si>
  <si>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</si>
  <si>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</si>
  <si>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</si>
  <si>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</si>
  <si>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</si>
  <si>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</si>
  <si>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</si>
  <si>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</si>
  <si>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</si>
  <si>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</si>
  <si>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</si>
  <si>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</si>
  <si>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</si>
  <si>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</si>
  <si>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</si>
  <si>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</si>
  <si>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</si>
  <si>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</si>
  <si>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</si>
  <si>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</si>
  <si>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</si>
  <si>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</si>
  <si>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</si>
  <si>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</si>
  <si>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</si>
  <si>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</si>
  <si>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</si>
  <si>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</si>
  <si>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</si>
  <si>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</si>
  <si>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</si>
  <si>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</si>
  <si>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</si>
  <si>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</si>
  <si>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</si>
  <si>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</si>
  <si>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</si>
  <si>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</si>
  <si>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</si>
  <si>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</si>
  <si>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</si>
  <si>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</si>
  <si>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</si>
  <si>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</si>
  <si>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</si>
  <si>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</si>
  <si>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</si>
  <si>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</si>
  <si>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</si>
  <si>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</si>
  <si>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</si>
  <si>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</si>
  <si>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</si>
  <si>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</si>
  <si>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</si>
  <si>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</si>
  <si>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</si>
  <si>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</si>
  <si>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</si>
  <si>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</si>
  <si>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</si>
  <si>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</si>
  <si>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</si>
  <si>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</si>
  <si>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</si>
  <si>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</si>
  <si>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</si>
  <si>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</si>
  <si>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</si>
  <si>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</si>
  <si>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</si>
  <si>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</si>
  <si>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</si>
  <si>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</si>
  <si>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</si>
  <si>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</si>
  <si>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</si>
  <si>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</si>
  <si>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</si>
  <si>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</si>
  <si>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</si>
  <si>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</si>
  <si>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</si>
  <si>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</si>
  <si>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</si>
  <si>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</si>
  <si>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</si>
  <si>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</si>
  <si>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</si>
  <si>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</si>
  <si>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</si>
  <si>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</si>
  <si>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</si>
  <si>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</si>
  <si>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</si>
  <si>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</si>
  <si>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</si>
  <si>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</si>
  <si>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</si>
  <si>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</si>
  <si>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</si>
  <si>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</si>
  <si>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</si>
  <si>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</si>
  <si>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</si>
  <si>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</si>
  <si>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</si>
  <si>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</si>
  <si>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</si>
  <si>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</si>
  <si>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</si>
  <si>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</si>
  <si>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</si>
  <si>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</si>
  <si>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</si>
  <si>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</si>
  <si>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</si>
  <si>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</si>
  <si>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</si>
  <si>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</si>
  <si>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</si>
  <si>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</si>
  <si>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</si>
  <si>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</si>
  <si>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</si>
  <si>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</si>
  <si>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</si>
  <si>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</si>
  <si>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</si>
  <si>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</si>
  <si>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</si>
  <si>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</si>
  <si>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</si>
  <si>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</si>
  <si>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</si>
  <si>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</si>
  <si>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</si>
  <si>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</si>
  <si>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</si>
  <si>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</si>
  <si>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</si>
  <si>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</si>
  <si>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</si>
  <si>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</si>
  <si>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</si>
  <si>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</si>
  <si>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</si>
  <si>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</si>
  <si>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</si>
  <si>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</si>
  <si>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</si>
  <si>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</si>
  <si>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</si>
  <si>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</si>
  <si>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</si>
  <si>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</si>
  <si>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</si>
  <si>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</si>
  <si>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</si>
  <si>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</si>
  <si>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</si>
  <si>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</si>
  <si>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</si>
  <si>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</si>
  <si>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</si>
  <si>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</si>
  <si>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</si>
  <si>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</si>
  <si>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</si>
  <si>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</si>
  <si>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</si>
  <si>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</si>
  <si>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</si>
  <si>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</si>
  <si>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</si>
  <si>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</si>
  <si>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</si>
  <si>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</si>
  <si>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</si>
  <si>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</si>
  <si>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</si>
  <si>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</si>
  <si>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</si>
  <si>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</si>
  <si>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</si>
  <si>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</si>
  <si>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</si>
  <si>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</si>
  <si>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</si>
  <si>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</si>
  <si>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</si>
  <si>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</si>
  <si>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</si>
  <si>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</si>
  <si>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</si>
  <si>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</si>
  <si>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</si>
  <si>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</si>
  <si>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</si>
  <si>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</si>
  <si>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</si>
  <si>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</si>
  <si>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</si>
  <si>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</si>
  <si>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</si>
  <si>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</si>
  <si>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</si>
  <si>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</si>
  <si>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</si>
  <si>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</si>
  <si>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</si>
  <si>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</si>
  <si>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</si>
  <si>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</si>
  <si>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</si>
  <si>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</si>
  <si>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</si>
  <si>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</si>
  <si>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</si>
  <si>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</si>
  <si>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</si>
  <si>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</si>
  <si>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</si>
  <si>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</si>
  <si>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</si>
  <si>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</si>
  <si>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</si>
  <si>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</si>
  <si>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</si>
  <si>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</si>
  <si>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</si>
  <si>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</si>
  <si>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</si>
  <si>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</si>
  <si>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</si>
  <si>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</si>
  <si>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</si>
  <si>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</si>
  <si>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</si>
  <si>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</si>
  <si>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</si>
  <si>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</si>
  <si>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</si>
  <si>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</si>
  <si>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</si>
  <si>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</si>
  <si>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</si>
  <si>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</si>
  <si>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</si>
  <si>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</si>
  <si>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</si>
  <si>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</si>
  <si>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</si>
  <si>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</si>
  <si>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</si>
  <si>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</si>
  <si>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</si>
  <si>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</si>
  <si>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</si>
  <si>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</si>
  <si>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</si>
  <si>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</si>
  <si>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</si>
  <si>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</si>
  <si>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</si>
  <si>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</si>
  <si>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</si>
  <si>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</si>
  <si>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</si>
  <si>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</si>
  <si>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</si>
  <si>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</si>
  <si>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</si>
  <si>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</si>
  <si>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</si>
  <si>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</si>
  <si>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</si>
  <si>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</si>
  <si>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</si>
  <si>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</si>
  <si>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</si>
  <si>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</si>
  <si>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</si>
  <si>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</si>
  <si>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</si>
  <si>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</si>
  <si>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</si>
  <si>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</si>
  <si>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</si>
  <si>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</si>
  <si>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</si>
  <si>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</si>
  <si>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</si>
  <si>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</si>
  <si>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</si>
  <si>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</si>
  <si>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</si>
  <si>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</si>
  <si>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</si>
  <si>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</si>
  <si>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</si>
  <si>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</si>
  <si>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</si>
  <si>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</si>
  <si>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</si>
  <si>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</si>
  <si>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</si>
  <si>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</si>
  <si>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</si>
  <si>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</si>
  <si>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</si>
  <si>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</si>
  <si>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</si>
  <si>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</si>
  <si>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</si>
  <si>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</si>
  <si>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</si>
  <si>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</si>
  <si>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</si>
  <si>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</si>
  <si>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</si>
  <si>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</si>
  <si>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</si>
  <si>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</si>
  <si>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</si>
  <si>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</si>
  <si>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</si>
  <si>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</si>
  <si>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</si>
  <si>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</si>
  <si>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</si>
  <si>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</si>
  <si>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</si>
  <si>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</si>
  <si>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</si>
  <si>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</si>
  <si>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</si>
  <si>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</si>
  <si>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</si>
  <si>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</si>
  <si>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</si>
  <si>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</si>
  <si>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</si>
  <si>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</si>
  <si>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</si>
  <si>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</si>
  <si>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</si>
  <si>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</si>
  <si>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</si>
  <si>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</si>
  <si>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</si>
  <si>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</si>
  <si>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</si>
  <si>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</si>
  <si>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</si>
  <si>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</si>
  <si>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</si>
  <si>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</si>
  <si>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</si>
  <si>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</si>
  <si>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</si>
  <si>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</si>
  <si>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</si>
  <si>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</si>
  <si>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</si>
  <si>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</si>
  <si>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</si>
  <si>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</si>
  <si>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</si>
  <si>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</si>
  <si>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</si>
  <si>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</si>
  <si>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</si>
  <si>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</si>
  <si>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</si>
  <si>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</si>
  <si>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</si>
  <si>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</si>
  <si>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</si>
  <si>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</si>
  <si>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</si>
  <si>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</si>
  <si>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</si>
  <si>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</si>
  <si>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</si>
  <si>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</si>
  <si>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</si>
  <si>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</si>
  <si>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</si>
  <si>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</si>
  <si>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</si>
  <si>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</si>
  <si>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</si>
  <si>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</si>
  <si>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</si>
  <si>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</si>
  <si>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</si>
  <si>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</si>
  <si>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</si>
  <si>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</si>
  <si>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</si>
  <si>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</si>
  <si>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</si>
  <si>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</si>
  <si>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</si>
  <si>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</si>
  <si>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</si>
  <si>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</si>
  <si>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</si>
  <si>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</si>
  <si>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</si>
  <si>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</si>
  <si>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</si>
  <si>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</si>
  <si>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</si>
  <si>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</si>
  <si>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</si>
  <si>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</si>
  <si>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</si>
  <si>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</si>
  <si>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</si>
  <si>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</si>
  <si>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</si>
  <si>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</si>
  <si>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</si>
  <si>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</si>
  <si>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</si>
  <si>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</si>
  <si>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</si>
  <si>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</si>
  <si>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</si>
  <si>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</si>
  <si>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</si>
  <si>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</si>
  <si>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</si>
  <si>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</si>
  <si>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</si>
  <si>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</si>
  <si>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</si>
  <si>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</si>
  <si>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</si>
  <si>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</si>
  <si>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</si>
  <si>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</si>
  <si>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</si>
  <si>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</si>
  <si>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</si>
  <si>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</si>
  <si>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</si>
  <si>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</si>
  <si>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</si>
  <si>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</si>
  <si>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</si>
  <si>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</si>
  <si>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</si>
  <si>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</si>
  <si>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</si>
  <si>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</si>
  <si>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</si>
  <si>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</si>
  <si>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</si>
  <si>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</si>
  <si>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</si>
  <si>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</si>
  <si>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</si>
  <si>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</si>
  <si>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</si>
  <si>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</si>
  <si>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</si>
  <si>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</si>
  <si>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</si>
  <si>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</si>
  <si>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</si>
  <si>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</si>
  <si>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</si>
  <si>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</si>
  <si>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</si>
  <si>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</si>
  <si>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</si>
  <si>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</si>
  <si>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</si>
  <si>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</si>
  <si>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</si>
  <si>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</si>
  <si>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</si>
  <si>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</si>
  <si>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</si>
  <si>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</si>
  <si>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</si>
  <si>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</si>
  <si>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</si>
  <si>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</si>
  <si>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</si>
  <si>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</si>
  <si>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</si>
  <si>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</si>
  <si>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</si>
  <si>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</si>
  <si>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</si>
  <si>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</si>
  <si>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</si>
  <si>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</si>
  <si>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</si>
  <si>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</si>
  <si>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</si>
  <si>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</si>
  <si>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</si>
  <si>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</si>
  <si>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</si>
  <si>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</si>
  <si>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</si>
  <si>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</si>
  <si>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</si>
  <si>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</si>
  <si>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</si>
  <si>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</si>
  <si>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</si>
  <si>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</si>
  <si>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</si>
  <si>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</si>
  <si>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</si>
  <si>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</si>
  <si>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</si>
  <si>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</si>
  <si>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</si>
  <si>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</si>
  <si>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</si>
  <si>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</si>
  <si>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</si>
  <si>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</si>
  <si>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</si>
  <si>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</si>
  <si>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</si>
  <si>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</si>
  <si>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</si>
  <si>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</si>
  <si>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</si>
  <si>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</si>
  <si>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</si>
  <si>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</si>
  <si>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</si>
  <si>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</si>
  <si>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</si>
  <si>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</si>
  <si>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</si>
  <si>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</si>
  <si>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</si>
  <si>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</si>
  <si>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</si>
  <si>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</si>
  <si>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</si>
  <si>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</si>
  <si>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</si>
  <si>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</si>
  <si>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</si>
  <si>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</si>
  <si>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</si>
  <si>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</si>
  <si>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</si>
  <si>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</si>
  <si>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</si>
  <si>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</si>
  <si>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</si>
  <si>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</si>
  <si>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</si>
  <si>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</si>
  <si>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</si>
  <si>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</si>
  <si>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</si>
  <si>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</si>
  <si>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</si>
  <si>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</si>
  <si>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</si>
  <si>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</si>
  <si>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</si>
  <si>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</si>
  <si>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</si>
  <si>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</si>
  <si>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</si>
  <si>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</si>
  <si>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</si>
  <si>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</si>
  <si>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</si>
  <si>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</si>
  <si>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</si>
  <si>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</si>
  <si>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</si>
  <si>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</si>
  <si>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</si>
  <si>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</si>
  <si>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</si>
  <si>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</si>
  <si>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</si>
  <si>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</si>
  <si>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</si>
  <si>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</si>
  <si>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</si>
  <si>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</si>
  <si>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</si>
  <si>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</si>
  <si>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</si>
  <si>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</si>
  <si>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</si>
  <si>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</si>
  <si>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</si>
  <si>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</si>
  <si>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</si>
  <si>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</si>
  <si>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</si>
  <si>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</si>
  <si>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</si>
  <si>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</si>
  <si>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</si>
  <si>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</si>
  <si>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</si>
  <si>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</si>
  <si>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</si>
  <si>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</si>
  <si>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</si>
  <si>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</si>
  <si>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</si>
  <si>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</si>
  <si>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</si>
  <si>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</si>
  <si>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</si>
  <si>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</si>
  <si>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</si>
  <si>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</si>
  <si>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</si>
  <si>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</si>
  <si>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</si>
  <si>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</si>
  <si>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</si>
  <si>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</si>
  <si>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</si>
  <si>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</si>
  <si>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</si>
  <si>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</si>
  <si>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</si>
  <si>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</si>
  <si>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</si>
  <si>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</si>
  <si>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</si>
  <si>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</si>
  <si>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</si>
  <si>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</si>
  <si>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</si>
  <si>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</si>
  <si>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</si>
  <si>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</si>
  <si>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</si>
  <si>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</si>
  <si>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</si>
  <si>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</si>
  <si>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</si>
  <si>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</si>
  <si>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</si>
  <si>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</si>
  <si>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</si>
  <si>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</si>
  <si>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</si>
  <si>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</si>
  <si>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</si>
  <si>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</si>
  <si>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</si>
  <si>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</si>
  <si>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</si>
  <si>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</si>
  <si>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</si>
  <si>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</si>
  <si>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</si>
  <si>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</si>
  <si>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</si>
  <si>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</si>
  <si>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</si>
  <si>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</si>
  <si>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</si>
  <si>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</si>
  <si>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</si>
  <si>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</si>
  <si>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</si>
  <si>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</si>
  <si>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</si>
  <si>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</si>
  <si>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</si>
  <si>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</si>
  <si>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</si>
  <si>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</si>
  <si>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</si>
  <si>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</si>
  <si>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</si>
  <si>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</si>
  <si>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</si>
  <si>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</si>
  <si>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</si>
  <si>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</si>
  <si>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</si>
  <si>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</si>
  <si>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</si>
  <si>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</si>
  <si>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</si>
  <si>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</si>
  <si>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</si>
  <si>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</si>
  <si>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</si>
  <si>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</si>
  <si>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</si>
  <si>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</si>
  <si>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</si>
  <si>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</si>
  <si>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</si>
  <si>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</si>
  <si>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</si>
  <si>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</si>
  <si>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</si>
  <si>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</si>
  <si>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</si>
  <si>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</si>
  <si>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</si>
  <si>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</si>
  <si>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</si>
  <si>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</si>
  <si>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</si>
  <si>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</si>
  <si>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</si>
  <si>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</si>
  <si>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</si>
  <si>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</si>
  <si>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</si>
  <si>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</si>
  <si>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</si>
  <si>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</si>
  <si>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</si>
  <si>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</si>
  <si>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</si>
  <si>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</si>
  <si>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</si>
  <si>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</si>
  <si>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</si>
  <si>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</si>
  <si>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</si>
  <si>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</si>
  <si>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</si>
  <si>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</si>
  <si>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</si>
  <si>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</si>
  <si>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</si>
  <si>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</si>
  <si>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</si>
  <si>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</si>
  <si>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</si>
  <si>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</si>
  <si>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</si>
  <si>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</si>
  <si>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</si>
  <si>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</si>
  <si>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</si>
  <si>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</si>
  <si>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</si>
  <si>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</si>
  <si>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</si>
  <si>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</si>
  <si>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</si>
  <si>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</si>
  <si>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</si>
  <si>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</si>
  <si>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</si>
  <si>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</si>
  <si>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</si>
  <si>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</si>
  <si>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</si>
  <si>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</si>
  <si>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</si>
  <si>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</si>
  <si>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</si>
  <si>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</si>
  <si>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</si>
  <si>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</si>
  <si>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</si>
  <si>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</si>
  <si>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</si>
  <si>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</si>
  <si>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</si>
  <si>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</si>
  <si>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</si>
  <si>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</si>
  <si>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</si>
  <si>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</si>
  <si>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</si>
  <si>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</si>
  <si>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</si>
  <si>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</si>
  <si>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</si>
  <si>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</si>
  <si>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</si>
  <si>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</si>
  <si>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</si>
  <si>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</si>
  <si>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</si>
  <si>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</si>
  <si>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</si>
  <si>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</si>
  <si>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</si>
  <si>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</si>
  <si>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</si>
  <si>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</si>
  <si>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</si>
  <si>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</si>
  <si>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</si>
  <si>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</si>
  <si>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</si>
  <si>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</si>
  <si>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</si>
  <si>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</si>
  <si>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</si>
  <si>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</si>
  <si>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</si>
  <si>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</si>
  <si>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</si>
  <si>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</si>
  <si>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</si>
  <si>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</si>
  <si>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</si>
  <si>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</si>
  <si>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</si>
  <si>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</si>
  <si>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</si>
  <si>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</si>
  <si>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</si>
  <si>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</si>
  <si>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</si>
  <si>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</si>
  <si>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</si>
  <si>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</si>
  <si>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</si>
  <si>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</si>
  <si>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</si>
  <si>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</si>
  <si>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</si>
  <si>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</si>
  <si>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</si>
  <si>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</si>
  <si>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</si>
  <si>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</si>
  <si>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</si>
  <si>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</si>
  <si>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</si>
  <si>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</si>
  <si>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</si>
  <si>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</si>
  <si>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</si>
  <si>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</si>
  <si>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</si>
  <si>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</si>
  <si>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</si>
  <si>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</si>
  <si>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</si>
  <si>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</si>
  <si>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</si>
  <si>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</si>
  <si>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</si>
  <si>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</si>
  <si>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</si>
  <si>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</si>
  <si>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</si>
  <si>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</si>
  <si>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</si>
  <si>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</si>
  <si>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</si>
  <si>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</si>
  <si>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</si>
  <si>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</si>
  <si>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</si>
  <si>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</si>
  <si>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</si>
  <si>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</si>
  <si>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</si>
  <si>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</si>
  <si>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</si>
  <si>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</si>
  <si>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</si>
  <si>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</si>
  <si>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</si>
  <si>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</si>
  <si>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</si>
  <si>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</si>
  <si>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</si>
  <si>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</si>
  <si>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</si>
  <si>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</si>
  <si>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</si>
  <si>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</si>
  <si>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</si>
  <si>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</si>
  <si>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</si>
  <si>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</si>
  <si>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</si>
  <si>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</si>
  <si>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</si>
  <si>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</si>
  <si>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</si>
  <si>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</si>
  <si>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</si>
  <si>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</si>
  <si>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</si>
  <si>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</si>
  <si>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</si>
  <si>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</si>
  <si>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</si>
  <si>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</si>
  <si>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</si>
  <si>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</si>
  <si>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</si>
  <si>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</si>
  <si>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</si>
  <si>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</si>
  <si>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</si>
  <si>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</si>
  <si>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</si>
  <si>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</si>
  <si>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</si>
  <si>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</si>
  <si>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</si>
  <si>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</si>
  <si>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</si>
  <si>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</si>
  <si>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</si>
  <si>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</si>
  <si>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</si>
  <si>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</si>
  <si>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</si>
  <si>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</si>
  <si>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</si>
  <si>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</si>
  <si>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</si>
  <si>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</si>
  <si>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</si>
  <si>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</si>
  <si>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</si>
  <si>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</si>
  <si>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</si>
  <si>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</si>
  <si>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</si>
  <si>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</si>
  <si>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</si>
  <si>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</si>
  <si>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</si>
  <si>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</si>
  <si>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</si>
  <si>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</si>
  <si>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</si>
  <si>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</si>
  <si>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</si>
  <si>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</si>
  <si>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</si>
  <si>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</si>
  <si>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</si>
  <si>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</si>
  <si>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</si>
  <si>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</si>
  <si>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</si>
  <si>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</si>
  <si>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</si>
  <si>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</si>
  <si>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</si>
  <si>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</si>
  <si>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</si>
  <si>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</si>
  <si>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</si>
  <si>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</si>
  <si>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</si>
  <si>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</si>
  <si>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</si>
  <si>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</si>
  <si>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</si>
  <si>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</si>
  <si>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</si>
  <si>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</si>
  <si>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</si>
  <si>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</si>
  <si>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</si>
  <si>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</si>
  <si>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</si>
  <si>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</si>
  <si>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</si>
  <si>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</si>
  <si>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</si>
  <si>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</si>
  <si>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</si>
  <si>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</si>
  <si>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</si>
  <si>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</si>
  <si>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</si>
  <si>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</si>
  <si>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</si>
  <si>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</si>
  <si>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</si>
  <si>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</si>
  <si>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</si>
  <si>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</si>
  <si>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</si>
  <si>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</si>
  <si>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</si>
  <si>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</si>
  <si>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</si>
  <si>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</si>
  <si>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</si>
  <si>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</si>
  <si>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</si>
  <si>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</si>
  <si>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</si>
  <si>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</si>
  <si>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</si>
  <si>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</si>
  <si>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</si>
  <si>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</si>
  <si>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</si>
  <si>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</si>
  <si>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</si>
  <si>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</si>
  <si>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</si>
  <si>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</si>
  <si>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</si>
  <si>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</si>
  <si>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</si>
  <si>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</si>
  <si>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</si>
  <si>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</si>
  <si>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</si>
  <si>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</si>
  <si>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</si>
  <si>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</si>
  <si>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</si>
  <si>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</si>
  <si>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</si>
  <si>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</si>
  <si>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</si>
  <si>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</si>
  <si>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</si>
  <si>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</si>
  <si>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</si>
  <si>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</si>
  <si>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</si>
  <si>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</si>
  <si>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</si>
  <si>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</si>
  <si>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</si>
  <si>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</si>
  <si>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</si>
  <si>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</si>
  <si>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</si>
  <si>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</si>
  <si>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</si>
  <si>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</si>
  <si>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</si>
  <si>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</si>
  <si>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</si>
  <si>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</si>
  <si>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</si>
  <si>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</si>
  <si>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</si>
  <si>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</si>
  <si>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</si>
  <si>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</si>
  <si>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</si>
  <si>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</si>
  <si>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</si>
  <si>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</si>
  <si>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</si>
  <si>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</si>
  <si>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</si>
  <si>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</si>
  <si>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</si>
  <si>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</si>
  <si>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</si>
  <si>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</si>
  <si>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</si>
  <si>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</si>
  <si>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</si>
  <si>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</si>
  <si>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</si>
  <si>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</si>
  <si>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</si>
  <si>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</si>
  <si>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</si>
  <si>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</si>
  <si>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</si>
  <si>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</si>
  <si>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</si>
  <si>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</si>
  <si>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</si>
  <si>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</si>
  <si>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</si>
  <si>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</si>
  <si>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</si>
  <si>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</si>
  <si>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</si>
  <si>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</si>
  <si>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</si>
  <si>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</si>
  <si>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</si>
  <si>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</si>
  <si>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</si>
  <si>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</si>
  <si>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</si>
  <si>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</si>
  <si>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</si>
  <si>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</si>
  <si>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</si>
  <si>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</si>
  <si>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</si>
  <si>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</si>
  <si>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</si>
  <si>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</si>
  <si>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</si>
  <si>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</si>
  <si>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</si>
  <si>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</si>
  <si>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</si>
  <si>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</si>
  <si>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</si>
  <si>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</si>
  <si>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</si>
  <si>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</si>
  <si>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</si>
  <si>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</si>
  <si>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</si>
  <si>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</si>
  <si>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</si>
  <si>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</si>
  <si>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</si>
  <si>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</si>
  <si>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</si>
  <si>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</si>
  <si>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</si>
  <si>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</si>
  <si>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</si>
  <si>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</si>
  <si>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</si>
  <si>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</si>
  <si>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</si>
  <si>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</si>
  <si>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</si>
  <si>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</si>
  <si>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</si>
  <si>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</si>
  <si>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</si>
  <si>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</si>
  <si>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</si>
  <si>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</si>
  <si>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</si>
  <si>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</si>
  <si>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</si>
  <si>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</si>
  <si>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</si>
  <si>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</si>
  <si>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</si>
  <si>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</si>
  <si>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</si>
  <si>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</si>
  <si>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</si>
  <si>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</si>
  <si>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</si>
  <si>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</si>
  <si>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</si>
  <si>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</si>
  <si>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</si>
  <si>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</si>
  <si>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</si>
  <si>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</si>
  <si>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</si>
  <si>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</si>
  <si>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</si>
  <si>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</si>
  <si>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</si>
  <si>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</si>
  <si>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</si>
  <si>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</si>
  <si>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</si>
  <si>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</si>
  <si>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</si>
  <si>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</si>
  <si>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</si>
  <si>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</si>
  <si>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</si>
  <si>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</si>
  <si>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</si>
  <si>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</si>
  <si>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</si>
  <si>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</si>
  <si>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</si>
  <si>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</si>
  <si>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</si>
  <si>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</si>
  <si>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</si>
  <si>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</si>
  <si>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</si>
  <si>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</si>
  <si>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</si>
  <si>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</si>
  <si>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</si>
  <si>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</si>
  <si>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</si>
  <si>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</si>
  <si>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</si>
  <si>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</si>
  <si>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</si>
  <si>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</si>
  <si>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</si>
  <si>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</si>
  <si>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</si>
  <si>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</si>
  <si>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</si>
  <si>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</si>
  <si>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</si>
  <si>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</si>
  <si>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</si>
  <si>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</si>
  <si>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</si>
  <si>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</si>
  <si>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</si>
  <si>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</si>
  <si>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</si>
  <si>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</si>
  <si>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</si>
  <si>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</si>
  <si>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</si>
  <si>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</si>
  <si>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</si>
  <si>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</si>
  <si>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</si>
  <si>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</si>
  <si>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</si>
  <si>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</si>
  <si>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</si>
  <si>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</si>
  <si>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</si>
  <si>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</si>
  <si>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</si>
  <si>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</si>
  <si>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</si>
  <si>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</si>
  <si>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</si>
  <si>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</si>
  <si>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</si>
  <si>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</si>
  <si>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</si>
  <si>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</si>
  <si>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</si>
  <si>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</si>
  <si>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</si>
  <si>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</si>
  <si>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</si>
  <si>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</si>
  <si>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</si>
  <si>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</si>
  <si>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</si>
  <si>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</si>
  <si>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</si>
  <si>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</si>
  <si>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</si>
  <si>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</si>
  <si>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</si>
  <si>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</si>
  <si>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</si>
  <si>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</si>
  <si>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</si>
  <si>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</si>
  <si>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</si>
  <si>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</si>
  <si>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</si>
  <si>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</si>
  <si>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</si>
  <si>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</si>
  <si>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</si>
  <si>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</si>
  <si>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</si>
  <si>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</si>
  <si>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</si>
  <si>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</si>
  <si>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</si>
  <si>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</si>
  <si>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</si>
  <si>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</si>
  <si>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</si>
  <si>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</si>
  <si>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</si>
  <si>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</si>
  <si>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</si>
  <si>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</si>
  <si>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</si>
  <si>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</si>
  <si>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</si>
  <si>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</si>
  <si>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</si>
  <si>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</si>
  <si>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</si>
  <si>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</si>
  <si>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</si>
  <si>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</si>
  <si>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</si>
  <si>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</si>
  <si>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</si>
  <si>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</si>
  <si>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</si>
  <si>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</si>
  <si>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</si>
  <si>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</si>
  <si>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</si>
  <si>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</si>
  <si>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</si>
  <si>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</si>
  <si>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</si>
  <si>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</si>
  <si>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</si>
  <si>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</si>
  <si>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</si>
  <si>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</si>
  <si>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</si>
  <si>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</si>
  <si>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</si>
  <si>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</si>
  <si>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</si>
  <si>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</si>
  <si>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</si>
  <si>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</si>
  <si>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</si>
  <si>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</si>
  <si>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</si>
  <si>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</si>
  <si>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</si>
  <si>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</si>
  <si>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</si>
  <si>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</si>
  <si>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</si>
  <si>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</si>
  <si>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</si>
  <si>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</si>
  <si>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</si>
  <si>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</si>
  <si>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</si>
  <si>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</si>
  <si>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</si>
  <si>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</si>
  <si>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</si>
  <si>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</si>
  <si>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</si>
  <si>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</si>
  <si>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</si>
  <si>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</si>
  <si>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</si>
  <si>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</si>
  <si>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</si>
  <si>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</si>
  <si>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</si>
  <si>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</si>
  <si>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</si>
  <si>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</si>
  <si>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</si>
  <si>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</si>
  <si>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</si>
  <si>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</si>
  <si>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</si>
  <si>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</si>
  <si>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</si>
  <si>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</si>
  <si>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</si>
  <si>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</si>
  <si>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</si>
  <si>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</si>
  <si>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</si>
  <si>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</si>
  <si>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</si>
  <si>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</si>
  <si>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</si>
  <si>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</si>
  <si>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</si>
  <si>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</si>
  <si>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</si>
  <si>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</si>
  <si>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</si>
  <si>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</si>
  <si>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</si>
  <si>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</si>
  <si>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</si>
  <si>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</si>
  <si>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</si>
  <si>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</si>
  <si>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</si>
  <si>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</si>
  <si>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</si>
  <si>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</si>
  <si>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</si>
  <si>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</si>
  <si>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</si>
  <si>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</si>
  <si>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</si>
  <si>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</si>
  <si>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</si>
  <si>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</si>
  <si>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</si>
  <si>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</si>
  <si>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</si>
  <si>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</si>
  <si>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</si>
  <si>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</si>
  <si>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</si>
  <si>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</si>
  <si>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</si>
  <si>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</si>
  <si>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</si>
  <si>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</si>
  <si>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</si>
  <si>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</si>
  <si>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</si>
  <si>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</si>
  <si>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</si>
  <si>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</si>
  <si>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</si>
  <si>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</si>
  <si>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</si>
  <si>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</si>
  <si>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</si>
  <si>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</si>
  <si>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</si>
  <si>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</si>
  <si>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</si>
  <si>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</si>
  <si>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</si>
  <si>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</si>
  <si>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</si>
  <si>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</si>
  <si>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</si>
  <si>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</si>
  <si>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</si>
  <si>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</si>
  <si>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</si>
  <si>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</si>
  <si>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</si>
  <si>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</si>
  <si>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</si>
  <si>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</si>
  <si>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</si>
  <si>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</si>
  <si>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</si>
  <si>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</si>
  <si>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</si>
  <si>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</si>
  <si>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</si>
  <si>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</si>
  <si>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</si>
  <si>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</si>
  <si>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</si>
  <si>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</si>
  <si>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</si>
  <si>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</si>
  <si>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</si>
  <si>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</si>
  <si>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</si>
  <si>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</si>
  <si>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</si>
  <si>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</si>
  <si>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</si>
  <si>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</si>
  <si>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</si>
  <si>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</si>
  <si>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</si>
  <si>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</si>
  <si>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</si>
  <si>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</si>
  <si>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</si>
  <si>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</si>
  <si>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</si>
  <si>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</si>
  <si>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</si>
  <si>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</si>
  <si>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</si>
  <si>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</si>
  <si>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</si>
  <si>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</si>
  <si>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</si>
  <si>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</si>
  <si>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</si>
  <si>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</si>
  <si>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</si>
  <si>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</si>
  <si>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</si>
  <si>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</si>
  <si>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</si>
  <si>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</si>
  <si>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</si>
  <si>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</si>
  <si>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</si>
  <si>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</si>
  <si>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</si>
  <si>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</si>
  <si>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</si>
  <si>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</si>
  <si>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</si>
  <si>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</si>
  <si>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</si>
  <si>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</si>
  <si>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</si>
  <si>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</si>
  <si>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</si>
  <si>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</si>
  <si>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</si>
  <si>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</si>
  <si>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</si>
  <si>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</si>
  <si>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</si>
  <si>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</si>
  <si>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</si>
  <si>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</si>
  <si>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</si>
  <si>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</si>
  <si>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</si>
  <si>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</si>
  <si>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</si>
  <si>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</si>
  <si>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</si>
  <si>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</si>
  <si>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</si>
  <si>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</si>
  <si>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</si>
  <si>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</si>
  <si>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</si>
  <si>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</si>
  <si>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</si>
  <si>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</si>
  <si>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</si>
  <si>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</si>
  <si>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</si>
  <si>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</si>
  <si>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</si>
  <si>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</si>
  <si>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</si>
  <si>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</si>
  <si>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</si>
  <si>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</si>
  <si>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</si>
  <si>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</si>
  <si>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</si>
  <si>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</si>
  <si>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</si>
  <si>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</si>
  <si>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</si>
  <si>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</si>
  <si>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</si>
  <si>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</si>
  <si>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</si>
  <si>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</si>
  <si>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</si>
  <si>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</si>
  <si>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</si>
  <si>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</si>
  <si>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</si>
  <si>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</si>
  <si>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</si>
  <si>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</si>
  <si>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</si>
  <si>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</si>
  <si>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</si>
  <si>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</si>
  <si>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</si>
  <si>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</si>
  <si>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</si>
  <si>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</si>
  <si>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</si>
  <si>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</si>
  <si>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</si>
  <si>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</si>
  <si>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</si>
  <si>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</si>
  <si>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</si>
  <si>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</si>
  <si>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</si>
  <si>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</si>
  <si>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</si>
  <si>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</si>
  <si>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</si>
  <si>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</si>
  <si>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</si>
  <si>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</si>
  <si>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</si>
  <si>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</si>
  <si>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</si>
  <si>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</si>
  <si>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</si>
  <si>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</si>
  <si>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</si>
  <si>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</si>
  <si>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</si>
  <si>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</si>
  <si>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</si>
  <si>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</si>
  <si>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</si>
  <si>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</si>
  <si>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</si>
  <si>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</si>
  <si>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</si>
  <si>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</si>
  <si>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</si>
  <si>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</si>
  <si>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</si>
  <si>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</si>
  <si>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</si>
  <si>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</si>
  <si>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</si>
  <si>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</si>
  <si>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</si>
  <si>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</si>
  <si>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</si>
  <si>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</si>
  <si>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</si>
  <si>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</si>
  <si>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</si>
  <si>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</si>
  <si>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</si>
  <si>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</si>
  <si>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</si>
  <si>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</si>
  <si>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</si>
  <si>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</si>
  <si>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</si>
  <si>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</si>
  <si>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</si>
  <si>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</si>
  <si>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</si>
  <si>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</si>
  <si>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</si>
  <si>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</si>
  <si>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</si>
  <si>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</si>
  <si>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</si>
  <si>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</si>
  <si>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</si>
  <si>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</si>
  <si>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</si>
  <si>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</si>
  <si>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</si>
  <si>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</si>
  <si>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</si>
  <si>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</si>
  <si>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</si>
  <si>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</si>
  <si>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</si>
  <si>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</si>
  <si>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</si>
  <si>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</si>
  <si>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</si>
  <si>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</si>
  <si>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</si>
  <si>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</si>
  <si>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</si>
  <si>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</si>
  <si>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</si>
  <si>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</si>
  <si>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</si>
  <si>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</si>
  <si>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</si>
  <si>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</si>
  <si>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</si>
  <si>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</si>
  <si>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</si>
  <si>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</si>
  <si>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</si>
  <si>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</si>
  <si>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</si>
  <si>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</si>
  <si>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</si>
  <si>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</si>
  <si>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</si>
  <si>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</si>
  <si>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</si>
  <si>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</si>
  <si>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</si>
  <si>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</si>
  <si>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</si>
  <si>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</si>
  <si>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</si>
  <si>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</si>
  <si>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</si>
  <si>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</si>
  <si>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</si>
  <si>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</si>
  <si>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</si>
  <si>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</si>
  <si>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</si>
  <si>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</si>
  <si>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</si>
  <si>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</si>
  <si>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</si>
  <si>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</si>
  <si>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</si>
  <si>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</si>
  <si>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</si>
  <si>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</si>
  <si>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</si>
  <si>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</si>
  <si>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</si>
  <si>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</si>
  <si>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</si>
  <si>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</si>
  <si>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</si>
  <si>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</si>
  <si>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</si>
  <si>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</si>
  <si>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</si>
  <si>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</si>
  <si>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</si>
  <si>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</si>
  <si>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</si>
  <si>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</si>
  <si>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</si>
  <si>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</si>
  <si>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</si>
  <si>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</si>
  <si>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</si>
  <si>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</si>
  <si>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</si>
  <si>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</si>
  <si>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</si>
  <si>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</si>
  <si>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</si>
  <si>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</si>
  <si>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</si>
  <si>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</si>
  <si>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</si>
  <si>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</si>
  <si>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</si>
  <si>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</si>
  <si>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</si>
  <si>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</si>
  <si>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</si>
  <si>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</si>
  <si>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</si>
  <si>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</si>
  <si>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</si>
  <si>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</si>
  <si>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</si>
  <si>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</si>
  <si>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</si>
  <si>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</si>
  <si>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</si>
  <si>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</si>
  <si>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</si>
  <si>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</si>
  <si>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</si>
  <si>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</si>
  <si>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</si>
  <si>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</si>
  <si>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</si>
  <si>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</si>
  <si>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</si>
  <si>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</si>
  <si>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</si>
  <si>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</si>
  <si>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</si>
  <si>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</si>
  <si>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</si>
  <si>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</si>
  <si>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</si>
  <si>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</si>
  <si>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</si>
  <si>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</si>
  <si>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</si>
  <si>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</si>
  <si>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</si>
  <si>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</si>
  <si>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</si>
  <si>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</si>
  <si>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</si>
  <si>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</si>
  <si>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</si>
  <si>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</si>
  <si>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</si>
  <si>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</si>
  <si>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</si>
  <si>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</si>
  <si>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</si>
  <si>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</si>
  <si>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</si>
  <si>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</si>
  <si>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</si>
  <si>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</si>
  <si>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</si>
  <si>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</si>
  <si>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</si>
  <si>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</si>
  <si>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</si>
  <si>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</si>
  <si>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</si>
  <si>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</si>
  <si>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</si>
  <si>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</si>
  <si>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</si>
  <si>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</si>
  <si>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</si>
  <si>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</si>
  <si>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</si>
  <si>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</si>
  <si>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</si>
  <si>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</si>
  <si>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</si>
  <si>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</si>
  <si>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</si>
  <si>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</si>
  <si>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</si>
  <si>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</si>
  <si>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</si>
  <si>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</si>
  <si>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</si>
  <si>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</si>
  <si>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</si>
  <si>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</si>
  <si>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</si>
  <si>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</si>
  <si>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</si>
  <si>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</si>
  <si>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</si>
  <si>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</si>
  <si>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</si>
  <si>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</si>
  <si>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</si>
  <si>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</si>
  <si>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</si>
  <si>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</si>
  <si>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</si>
  <si>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</si>
  <si>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</si>
  <si>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</si>
  <si>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</si>
  <si>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</si>
  <si>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</si>
  <si>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</si>
  <si>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</si>
  <si>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</si>
  <si>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</si>
  <si>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</si>
  <si>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</si>
  <si>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</si>
  <si>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</si>
  <si>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</si>
  <si>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</si>
  <si>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</si>
  <si>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</si>
  <si>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</si>
  <si>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</si>
  <si>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</si>
  <si>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</si>
  <si>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</si>
  <si>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</si>
  <si>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</si>
  <si>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</si>
  <si>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</si>
  <si>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</si>
  <si>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</si>
  <si>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</si>
  <si>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</si>
  <si>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</si>
  <si>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</si>
  <si>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</si>
  <si>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</si>
  <si>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</si>
  <si>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</si>
  <si>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</si>
  <si>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</si>
  <si>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</si>
  <si>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</si>
  <si>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</si>
  <si>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</si>
  <si>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</si>
  <si>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</si>
  <si>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</si>
  <si>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</si>
  <si>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</si>
  <si>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</si>
  <si>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</si>
  <si>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</si>
  <si>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</si>
  <si>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</si>
  <si>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</si>
  <si>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</si>
  <si>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</si>
  <si>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</si>
  <si>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</si>
  <si>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</si>
  <si>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</si>
  <si>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</si>
  <si>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</si>
  <si>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</si>
  <si>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</si>
  <si>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</si>
  <si>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</si>
  <si>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</si>
  <si>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</si>
  <si>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</si>
  <si>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</si>
  <si>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</si>
  <si>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</si>
  <si>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</si>
  <si>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</si>
  <si>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</si>
  <si>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</si>
  <si>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</si>
  <si>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</si>
  <si>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</si>
  <si>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</si>
  <si>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</si>
  <si>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</si>
  <si>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</si>
  <si>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</si>
  <si>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</si>
  <si>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</si>
  <si>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</si>
  <si>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</si>
  <si>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</si>
  <si>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</si>
  <si>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</si>
  <si>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</si>
  <si>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</si>
  <si>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</si>
  <si>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</si>
  <si>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</si>
  <si>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</si>
  <si>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</si>
  <si>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</si>
  <si>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</si>
  <si>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</si>
  <si>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</si>
  <si>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</si>
  <si>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</si>
  <si>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</si>
  <si>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</si>
  <si>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</si>
  <si>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</si>
  <si>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</si>
  <si>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</si>
  <si>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</si>
  <si>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</si>
  <si>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</si>
  <si>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</si>
  <si>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</si>
  <si>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</si>
  <si>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</si>
  <si>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</si>
  <si>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</si>
  <si>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</si>
  <si>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</si>
  <si>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</si>
  <si>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</si>
  <si>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</si>
  <si>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</si>
  <si>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</si>
  <si>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</si>
  <si>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</si>
  <si>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</si>
  <si>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</si>
  <si>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</si>
  <si>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</si>
  <si>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</si>
  <si>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</si>
  <si>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</si>
  <si>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</si>
  <si>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</si>
  <si>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</si>
  <si>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</si>
  <si>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</si>
  <si>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</si>
  <si>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</si>
  <si>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</si>
  <si>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</si>
  <si>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</si>
  <si>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</si>
  <si>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</si>
  <si>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</si>
  <si>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</si>
  <si>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</si>
  <si>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</si>
  <si>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</si>
  <si>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</si>
  <si>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</si>
  <si>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</si>
  <si>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</si>
  <si>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</si>
  <si>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</si>
  <si>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</si>
  <si>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</si>
  <si>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</si>
  <si>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</si>
  <si>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</si>
  <si>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</si>
  <si>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</si>
  <si>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</si>
  <si>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</si>
  <si>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</si>
  <si>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</si>
  <si>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</si>
  <si>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</si>
  <si>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</si>
  <si>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</si>
  <si>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</si>
  <si>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</si>
  <si>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</si>
  <si>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</si>
  <si>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</si>
  <si>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</si>
  <si>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</si>
  <si>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</si>
  <si>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</si>
  <si>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</si>
  <si>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</si>
  <si>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</si>
  <si>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</si>
  <si>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</si>
  <si>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</si>
  <si>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</si>
  <si>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</si>
  <si>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</si>
  <si>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</si>
  <si>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</si>
  <si>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</si>
  <si>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</si>
  <si>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</si>
  <si>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</si>
  <si>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</si>
  <si>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</si>
  <si>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</si>
  <si>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</si>
  <si>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</si>
  <si>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</si>
  <si>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</si>
  <si>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</si>
  <si>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</si>
  <si>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</si>
  <si>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</si>
  <si>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</si>
  <si>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</si>
  <si>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</si>
  <si>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</si>
  <si>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</si>
  <si>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</si>
  <si>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</si>
  <si>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</si>
  <si>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</si>
  <si>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</si>
  <si>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</si>
  <si>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</si>
  <si>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</si>
  <si>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</si>
  <si>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</si>
  <si>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</si>
  <si>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</si>
  <si>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</si>
  <si>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</si>
  <si>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</si>
  <si>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</si>
  <si>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</si>
  <si>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</si>
  <si>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</si>
  <si>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</si>
  <si>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</si>
  <si>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</si>
  <si>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</si>
  <si>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</si>
  <si>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</si>
  <si>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</si>
  <si>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</si>
  <si>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</si>
  <si>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</si>
  <si>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</si>
  <si>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</si>
  <si>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</si>
  <si>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</si>
  <si>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</si>
  <si>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</si>
  <si>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</si>
  <si>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</si>
  <si>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</si>
  <si>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</si>
  <si>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</si>
  <si>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</si>
  <si>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</si>
  <si>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</si>
  <si>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</si>
  <si>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</si>
  <si>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</si>
  <si>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</si>
  <si>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</si>
  <si>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</si>
  <si>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</si>
  <si>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</si>
  <si>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</si>
  <si>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</si>
  <si>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</si>
  <si>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</si>
  <si>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</si>
  <si>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</si>
  <si>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</si>
  <si>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</si>
  <si>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</si>
  <si>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</si>
  <si>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</si>
  <si>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</si>
  <si>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</si>
  <si>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</si>
  <si>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</si>
  <si>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</si>
  <si>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</si>
  <si>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</si>
  <si>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</si>
  <si>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</si>
  <si>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</si>
  <si>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</si>
  <si>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</si>
  <si>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</si>
  <si>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</si>
  <si>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</si>
  <si>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</si>
  <si>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</si>
  <si>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</si>
  <si>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</si>
  <si>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</si>
  <si>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</si>
  <si>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</si>
  <si>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</si>
  <si>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</si>
  <si>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</si>
  <si>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</si>
  <si>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</si>
  <si>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</si>
  <si>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</si>
  <si>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</si>
  <si>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</si>
  <si>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</si>
  <si>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</si>
  <si>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</si>
  <si>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</si>
  <si>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</si>
  <si>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</si>
  <si>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</si>
  <si>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</si>
  <si>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</si>
  <si>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</si>
  <si>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</si>
  <si>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</si>
  <si>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</si>
  <si>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</si>
  <si>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</si>
  <si>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</si>
  <si>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</si>
  <si>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</si>
  <si>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</si>
  <si>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</si>
  <si>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</si>
  <si>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</si>
  <si>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</si>
  <si>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</si>
  <si>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</si>
  <si>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</si>
  <si>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</si>
  <si>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</si>
  <si>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</si>
  <si>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</si>
  <si>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</si>
  <si>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</si>
  <si>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</si>
  <si>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</si>
  <si>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</si>
  <si>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</si>
  <si>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</si>
  <si>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</si>
  <si>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</si>
  <si>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</si>
  <si>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</si>
  <si>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</si>
  <si>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</si>
  <si>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</si>
  <si>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</si>
  <si>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</si>
  <si>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</si>
  <si>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</si>
  <si>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</si>
  <si>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</si>
  <si>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</si>
  <si>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</si>
  <si>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</si>
  <si>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</si>
  <si>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</si>
  <si>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</si>
  <si>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</si>
  <si>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</si>
  <si>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</si>
  <si>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</si>
  <si>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</si>
  <si>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</si>
  <si>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</si>
  <si>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</si>
  <si>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</si>
  <si>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</si>
  <si>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</si>
  <si>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</si>
  <si>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</si>
  <si>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</si>
  <si>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</si>
  <si>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</si>
  <si>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</si>
  <si>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</si>
  <si>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</si>
  <si>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</si>
  <si>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</si>
  <si>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</si>
  <si>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</si>
  <si>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</si>
  <si>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</si>
  <si>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</si>
  <si>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</si>
  <si>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</si>
  <si>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</si>
  <si>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</si>
  <si>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</si>
  <si>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</si>
  <si>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</si>
  <si>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</si>
  <si>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</si>
  <si>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</si>
  <si>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</si>
  <si>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</si>
  <si>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</si>
  <si>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</si>
  <si>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</si>
  <si>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</si>
  <si>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</si>
  <si>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</si>
  <si>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</si>
  <si>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</si>
  <si>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</si>
  <si>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</si>
  <si>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</si>
  <si>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</si>
  <si>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</si>
  <si>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</si>
  <si>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</si>
  <si>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</si>
  <si>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</si>
  <si>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</si>
  <si>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</si>
  <si>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</si>
  <si>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</si>
  <si>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</si>
  <si>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</si>
  <si>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</si>
  <si>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</si>
  <si>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</si>
  <si>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</si>
  <si>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</si>
  <si>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</si>
  <si>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</si>
  <si>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</si>
  <si>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</si>
  <si>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</si>
  <si>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</si>
  <si>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</si>
  <si>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</si>
  <si>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</si>
  <si>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</si>
  <si>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</si>
  <si>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</si>
  <si>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</si>
  <si>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</si>
  <si>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</si>
  <si>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</si>
  <si>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</si>
  <si>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</si>
  <si>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</si>
  <si>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</si>
  <si>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</si>
  <si>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</si>
  <si>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</si>
  <si>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</si>
  <si>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</si>
  <si>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</si>
  <si>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</si>
  <si>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</si>
  <si>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</si>
  <si>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</si>
  <si>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</si>
  <si>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</si>
  <si>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</si>
  <si>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</si>
  <si>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</si>
  <si>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</si>
  <si>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</si>
  <si>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</si>
  <si>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</si>
  <si>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</si>
  <si>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</si>
  <si>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</si>
  <si>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</si>
  <si>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</si>
  <si>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</si>
  <si>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</si>
  <si>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</si>
  <si>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</si>
  <si>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</si>
  <si>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</si>
  <si>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</si>
  <si>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</si>
  <si>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</si>
  <si>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</si>
  <si>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</si>
  <si>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</si>
  <si>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</si>
  <si>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</si>
  <si>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</si>
  <si>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</si>
  <si>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</si>
  <si>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</si>
  <si>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</si>
  <si>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</si>
  <si>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</si>
  <si>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</si>
  <si>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</si>
  <si>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</si>
  <si>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</si>
  <si>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</si>
  <si>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</si>
  <si>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</si>
  <si>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</si>
  <si>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</si>
  <si>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</si>
  <si>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</si>
  <si>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</si>
  <si>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</si>
  <si>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</si>
  <si>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</si>
  <si>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</si>
  <si>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</si>
  <si>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</si>
  <si>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</si>
  <si>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</si>
  <si>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</si>
  <si>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</si>
  <si>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</si>
  <si>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</si>
  <si>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</si>
  <si>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</si>
  <si>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</si>
  <si>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</si>
  <si>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</si>
  <si>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</si>
  <si>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</si>
  <si>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</si>
  <si>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</si>
  <si>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</si>
  <si>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</si>
  <si>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</si>
  <si>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</si>
  <si>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</si>
  <si>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</si>
  <si>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</si>
  <si>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</si>
  <si>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</si>
  <si>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</si>
  <si>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</si>
  <si>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</si>
  <si>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</si>
  <si>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</si>
  <si>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</si>
  <si>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</si>
  <si>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</si>
  <si>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</si>
  <si>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</si>
  <si>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</si>
  <si>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</si>
  <si>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</si>
  <si>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</si>
  <si>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</si>
  <si>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</si>
  <si>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</si>
  <si>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</si>
  <si>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</si>
  <si>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</si>
  <si>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</si>
  <si>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</si>
  <si>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</si>
  <si>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</si>
  <si>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</si>
  <si>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</si>
  <si>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</si>
  <si>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</si>
  <si>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</si>
  <si>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</si>
  <si>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</si>
  <si>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</si>
  <si>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</si>
  <si>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</si>
  <si>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</si>
  <si>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</si>
  <si>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</si>
  <si>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</si>
  <si>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</si>
  <si>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</si>
  <si>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</si>
  <si>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</si>
  <si>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</si>
  <si>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</si>
  <si>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</si>
  <si>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</si>
  <si>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</si>
  <si>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</si>
  <si>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</si>
  <si>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</si>
  <si>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</si>
  <si>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</si>
  <si>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</si>
  <si>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</si>
  <si>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</si>
  <si>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</si>
  <si>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</si>
  <si>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</si>
  <si>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</si>
  <si>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</si>
  <si>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</si>
  <si>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</si>
  <si>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</si>
  <si>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</si>
  <si>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</si>
  <si>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</si>
  <si>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</si>
  <si>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</si>
  <si>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</si>
  <si>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</si>
  <si>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</si>
  <si>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</si>
  <si>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</si>
  <si>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</si>
  <si>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</si>
  <si>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</si>
  <si>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</si>
  <si>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</si>
  <si>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</si>
  <si>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</si>
  <si>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</si>
  <si>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</si>
  <si>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</si>
  <si>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</si>
  <si>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</si>
  <si>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</si>
  <si>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</si>
  <si>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</si>
  <si>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</si>
  <si>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</si>
  <si>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</si>
  <si>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</si>
  <si>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</si>
  <si>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</si>
  <si>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</si>
  <si>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</si>
  <si>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</si>
  <si>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</si>
  <si>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</si>
  <si>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</si>
  <si>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</si>
  <si>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</si>
  <si>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</si>
  <si>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</si>
  <si>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</si>
  <si>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</si>
  <si>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</si>
  <si>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</si>
  <si>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</si>
  <si>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</si>
  <si>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</si>
  <si>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</si>
  <si>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</si>
  <si>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</si>
  <si>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</si>
  <si>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</si>
  <si>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</si>
  <si>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</si>
  <si>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</si>
  <si>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</si>
  <si>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</si>
  <si>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</si>
  <si>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</si>
  <si>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</si>
  <si>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</si>
  <si>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</si>
  <si>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</si>
  <si>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</si>
  <si>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</si>
  <si>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</si>
  <si>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</si>
  <si>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</si>
  <si>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</si>
  <si>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</si>
  <si>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</si>
  <si>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</si>
  <si>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</si>
  <si>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</si>
  <si>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</si>
  <si>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</si>
  <si>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</si>
  <si>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</si>
  <si>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</si>
  <si>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</si>
  <si>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</si>
  <si>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</si>
  <si>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</si>
  <si>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</si>
  <si>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</si>
  <si>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</si>
  <si>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</si>
  <si>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</si>
  <si>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</si>
  <si>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</si>
  <si>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</si>
  <si>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</si>
  <si>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</si>
  <si>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</si>
  <si>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</si>
  <si>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</si>
  <si>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</si>
  <si>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</si>
  <si>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</si>
  <si>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</si>
  <si>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</si>
  <si>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</si>
  <si>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</si>
  <si>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</si>
  <si>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</si>
  <si>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</si>
  <si>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</si>
  <si>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</si>
  <si>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</si>
  <si>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</si>
  <si>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</si>
  <si>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</si>
  <si>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</si>
  <si>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</si>
  <si>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</si>
  <si>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</si>
  <si>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</si>
  <si>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</si>
  <si>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</si>
  <si>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</si>
  <si>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</si>
  <si>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</si>
  <si>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</si>
  <si>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</si>
  <si>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</si>
  <si>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</si>
  <si>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</si>
  <si>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</si>
  <si>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</si>
  <si>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</si>
  <si>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</si>
  <si>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</si>
  <si>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</si>
  <si>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</si>
  <si>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</si>
  <si>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</si>
  <si>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</si>
  <si>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</si>
  <si>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</si>
  <si>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</si>
  <si>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</si>
  <si>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</si>
  <si>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</si>
  <si>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</si>
  <si>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</si>
  <si>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</si>
  <si>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</si>
  <si>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</si>
  <si>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</si>
  <si>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</si>
  <si>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</si>
  <si>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</si>
  <si>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</si>
  <si>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</si>
  <si>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</si>
  <si>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</si>
  <si>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</si>
  <si>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</si>
  <si>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</si>
  <si>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</si>
  <si>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</si>
  <si>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</si>
  <si>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</si>
  <si>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</si>
  <si>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</si>
  <si>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</si>
  <si>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</si>
  <si>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</si>
  <si>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</si>
  <si>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</si>
  <si>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</si>
  <si>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</si>
  <si>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</si>
  <si>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</si>
  <si>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</si>
  <si>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</si>
  <si>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</si>
  <si>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</si>
  <si>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</si>
  <si>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</si>
  <si>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</si>
  <si>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</si>
  <si>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</si>
  <si>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</si>
  <si>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</si>
  <si>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</si>
  <si>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</si>
  <si>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</si>
  <si>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</si>
  <si>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</si>
  <si>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</si>
  <si>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</si>
  <si>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</si>
  <si>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</si>
  <si>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</si>
  <si>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</si>
  <si>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</si>
  <si>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</si>
  <si>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</si>
  <si>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</si>
  <si>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</si>
  <si>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</si>
  <si>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</si>
  <si>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</si>
  <si>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</si>
  <si>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</si>
  <si>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</si>
  <si>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</si>
  <si>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</si>
  <si>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</si>
  <si>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</si>
  <si>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</si>
  <si>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</si>
  <si>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</si>
  <si>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</si>
  <si>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</si>
  <si>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</si>
  <si>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</si>
  <si>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</si>
  <si>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</si>
  <si>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</si>
  <si>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</si>
  <si>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</si>
  <si>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</si>
  <si>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</si>
  <si>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</si>
  <si>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</si>
  <si>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</si>
  <si>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</si>
  <si>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</si>
  <si>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</si>
  <si>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</si>
  <si>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</si>
  <si>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</si>
  <si>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</si>
  <si>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</si>
  <si>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</si>
  <si>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</si>
  <si>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</si>
  <si>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</si>
  <si>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</si>
  <si>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</si>
  <si>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</si>
  <si>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</si>
  <si>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</si>
  <si>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</si>
  <si>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</si>
  <si>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</si>
  <si>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</si>
  <si>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</si>
  <si>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</si>
  <si>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</si>
  <si>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</si>
  <si>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</si>
  <si>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</si>
  <si>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</si>
  <si>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</si>
  <si>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</si>
  <si>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</si>
  <si>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</si>
  <si>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</si>
  <si>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</si>
  <si>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</si>
  <si>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</si>
  <si>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</si>
  <si>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</si>
  <si>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</si>
  <si>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</si>
  <si>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</si>
  <si>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</si>
  <si>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</si>
  <si>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</si>
  <si>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</si>
  <si>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</si>
  <si>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</si>
  <si>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</si>
  <si>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</si>
  <si>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</si>
  <si>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</si>
  <si>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</si>
  <si>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</si>
  <si>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</si>
  <si>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</si>
  <si>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</si>
  <si>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</si>
  <si>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</si>
  <si>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</si>
  <si>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</si>
  <si>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</si>
  <si>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</si>
  <si>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</si>
  <si>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</si>
  <si>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</si>
  <si>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</si>
  <si>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</si>
  <si>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</si>
  <si>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</si>
  <si>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</si>
  <si>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</si>
  <si>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</si>
  <si>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</si>
  <si>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</si>
  <si>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</si>
  <si>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</si>
  <si>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</si>
  <si>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</si>
  <si>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</si>
  <si>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</si>
  <si>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</si>
  <si>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</si>
  <si>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</si>
  <si>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</si>
  <si>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</si>
  <si>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</si>
  <si>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</si>
  <si>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</si>
  <si>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</si>
  <si>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</si>
  <si>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</si>
  <si>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</si>
  <si>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</si>
  <si>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</si>
  <si>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</si>
  <si>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</si>
  <si>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</si>
  <si>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</si>
  <si>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</si>
  <si>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</si>
  <si>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</si>
  <si>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</si>
  <si>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</si>
  <si>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</si>
  <si>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</si>
  <si>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</si>
  <si>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</si>
  <si>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</si>
  <si>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</si>
  <si>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</si>
  <si>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</si>
  <si>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</si>
  <si>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</si>
  <si>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</si>
  <si>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</si>
  <si>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</si>
  <si>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</si>
  <si>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</si>
  <si>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</si>
  <si>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</si>
  <si>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</si>
  <si>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</si>
  <si>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</si>
  <si>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</si>
  <si>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</si>
  <si>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</si>
  <si>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</si>
  <si>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</si>
  <si>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</si>
  <si>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</si>
  <si>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</si>
  <si>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</si>
  <si>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</si>
  <si>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</si>
  <si>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</si>
  <si>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</si>
  <si>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</si>
  <si>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</si>
  <si>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</si>
  <si>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</si>
  <si>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</si>
  <si>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</si>
  <si>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</si>
  <si>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</si>
  <si>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</si>
  <si>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</si>
  <si>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</si>
  <si>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</si>
  <si>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</si>
  <si>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</si>
  <si>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</si>
  <si>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</si>
  <si>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</si>
  <si>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</si>
  <si>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</si>
  <si>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</si>
  <si>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</si>
  <si>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</si>
  <si>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</si>
  <si>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</si>
  <si>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</si>
  <si>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</si>
  <si>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</si>
  <si>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</si>
  <si>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</si>
  <si>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</si>
  <si>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</si>
  <si>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</si>
  <si>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</si>
  <si>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</si>
  <si>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</si>
  <si>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</si>
  <si>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</si>
  <si>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</si>
  <si>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</si>
  <si>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</si>
  <si>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</si>
  <si>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</si>
  <si>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</si>
  <si>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</si>
  <si>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</si>
  <si>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</si>
  <si>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</si>
  <si>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</si>
  <si>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</si>
  <si>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</si>
  <si>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</si>
  <si>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</si>
  <si>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</si>
  <si>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</si>
  <si>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</si>
  <si>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</si>
  <si>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</si>
  <si>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</si>
  <si>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</si>
  <si>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</si>
  <si>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</si>
  <si>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</si>
  <si>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</si>
  <si>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</si>
  <si>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</si>
  <si>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</si>
  <si>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</si>
  <si>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</si>
  <si>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</si>
  <si>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</si>
  <si>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</si>
  <si>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</si>
  <si>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</si>
  <si>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</si>
  <si>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</si>
  <si>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</si>
  <si>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</si>
  <si>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</si>
  <si>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</si>
  <si>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</si>
  <si>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</si>
  <si>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</si>
  <si>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</si>
  <si>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</si>
  <si>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</si>
  <si>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</si>
  <si>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</si>
  <si>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</si>
  <si>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</si>
  <si>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</si>
  <si>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</si>
  <si>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</si>
  <si>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</si>
  <si>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</si>
  <si>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</si>
  <si>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</si>
  <si>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</si>
  <si>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</si>
  <si>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</si>
  <si>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</si>
  <si>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</si>
  <si>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</si>
  <si>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</si>
  <si>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</si>
  <si>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</si>
  <si>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</si>
  <si>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</si>
  <si>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</si>
  <si>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</si>
  <si>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</si>
  <si>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</si>
  <si>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</si>
  <si>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</si>
  <si>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</si>
  <si>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</si>
  <si>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</si>
  <si>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</si>
  <si>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</si>
  <si>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</si>
  <si>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</si>
  <si>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</si>
  <si>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</si>
  <si>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</si>
  <si>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</si>
  <si>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</si>
  <si>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</si>
  <si>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</si>
  <si>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</si>
  <si>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</si>
  <si>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</si>
  <si>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</si>
  <si>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</si>
  <si>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</si>
  <si>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</si>
  <si>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</si>
  <si>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</si>
  <si>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</si>
  <si>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</si>
  <si>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</si>
  <si>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</si>
  <si>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</si>
  <si>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</si>
  <si>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</si>
  <si>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</si>
  <si>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</si>
  <si>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</si>
  <si>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</si>
  <si>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</si>
  <si>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</si>
  <si>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</si>
  <si>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</si>
  <si>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</si>
  <si>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</si>
  <si>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</si>
  <si>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</si>
  <si>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</si>
  <si>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</si>
  <si>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</si>
  <si>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</si>
  <si>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</si>
  <si>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</si>
  <si>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</si>
  <si>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</si>
  <si>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</si>
  <si>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</si>
  <si>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</si>
  <si>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</si>
  <si>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</si>
  <si>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</si>
  <si>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</si>
  <si>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</si>
  <si>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</si>
  <si>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</si>
  <si>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</si>
  <si>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</si>
  <si>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</si>
  <si>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</si>
  <si>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</si>
  <si>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</si>
  <si>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</si>
  <si>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</si>
  <si>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</si>
  <si>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</si>
  <si>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</si>
  <si>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</si>
  <si>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</si>
  <si>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</si>
  <si>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</si>
  <si>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</si>
  <si>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</si>
  <si>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</si>
  <si>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</si>
  <si>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</si>
  <si>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</si>
  <si>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</si>
  <si>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</si>
  <si>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</si>
  <si>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</si>
  <si>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</si>
  <si>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</si>
  <si>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</si>
  <si>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</si>
  <si>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</si>
  <si>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</si>
  <si>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</si>
  <si>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</si>
  <si>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</si>
  <si>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</si>
  <si>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</si>
  <si>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</si>
  <si>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</si>
  <si>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</si>
  <si>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</si>
  <si>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</si>
  <si>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</si>
  <si>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</si>
  <si>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</si>
  <si>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</si>
  <si>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</si>
  <si>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</si>
  <si>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</si>
  <si>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</si>
  <si>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</si>
  <si>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</si>
  <si>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</si>
  <si>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</si>
  <si>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</si>
  <si>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</si>
  <si>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</si>
  <si>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</si>
  <si>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</si>
  <si>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</si>
  <si>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</si>
  <si>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</si>
  <si>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</si>
  <si>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</si>
  <si>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</si>
  <si>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</si>
  <si>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</si>
  <si>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</si>
  <si>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</si>
  <si>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</si>
  <si>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</si>
  <si>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</si>
  <si>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</si>
  <si>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</si>
  <si>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</si>
  <si>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</si>
  <si>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</si>
  <si>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</si>
  <si>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</si>
  <si>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</si>
  <si>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</si>
  <si>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</si>
  <si>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</si>
  <si>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</si>
  <si>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</si>
  <si>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</si>
  <si>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</si>
  <si>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</si>
  <si>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</si>
  <si>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</si>
  <si>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</si>
  <si>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</si>
  <si>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</si>
  <si>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</si>
  <si>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</si>
  <si>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</si>
  <si>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</si>
  <si>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</si>
  <si>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</si>
  <si>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</si>
  <si>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</si>
  <si>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</si>
  <si>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</si>
  <si>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</si>
  <si>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</si>
  <si>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</si>
  <si>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</si>
  <si>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</si>
  <si>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</si>
  <si>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</si>
  <si>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</si>
  <si>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</si>
  <si>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</si>
  <si>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</si>
  <si>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</si>
  <si>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</si>
  <si>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</si>
  <si>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</si>
  <si>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</si>
  <si>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</si>
  <si>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</si>
  <si>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</si>
  <si>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</si>
  <si>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</si>
  <si>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</si>
  <si>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</si>
  <si>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</si>
  <si>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</si>
  <si>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</si>
  <si>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</si>
  <si>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</si>
  <si>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</si>
  <si>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</si>
  <si>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</si>
  <si>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</si>
  <si>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</si>
  <si>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</si>
  <si>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</si>
  <si>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</si>
  <si>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</si>
  <si>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</si>
  <si>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</si>
  <si>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</si>
  <si>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</si>
  <si>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</si>
  <si>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</si>
  <si>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</si>
  <si>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</si>
  <si>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</si>
  <si>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</si>
  <si>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</si>
  <si>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</si>
  <si>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</si>
  <si>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</si>
  <si>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</si>
  <si>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</si>
  <si>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</si>
  <si>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</si>
  <si>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</si>
  <si>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</si>
  <si>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</si>
  <si>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</si>
  <si>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</si>
  <si>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</si>
  <si>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</si>
  <si>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</si>
  <si>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</si>
  <si>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</si>
  <si>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</si>
  <si>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</si>
  <si>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</si>
  <si>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</si>
  <si>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</si>
  <si>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</si>
  <si>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</si>
  <si>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</si>
  <si>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</si>
  <si>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</si>
  <si>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</si>
  <si>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</si>
  <si>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</si>
  <si>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</si>
  <si>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</si>
  <si>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</si>
  <si>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</si>
  <si>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</si>
  <si>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</si>
  <si>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</si>
  <si>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</si>
  <si>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</si>
  <si>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</si>
  <si>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</si>
  <si>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</si>
  <si>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</si>
  <si>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</si>
  <si>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</si>
  <si>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</si>
  <si>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</si>
  <si>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</si>
  <si>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</si>
  <si>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</si>
  <si>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</si>
  <si>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</si>
  <si>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</si>
  <si>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</si>
  <si>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</si>
  <si>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</si>
  <si>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</si>
  <si>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</si>
  <si>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</si>
  <si>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</si>
  <si>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</si>
  <si>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</si>
  <si>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</si>
  <si>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</si>
  <si>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</si>
  <si>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</si>
  <si>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</si>
  <si>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</si>
  <si>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</si>
  <si>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</si>
  <si>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</si>
  <si>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</si>
  <si>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</si>
  <si>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</si>
  <si>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</si>
  <si>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</si>
  <si>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</si>
  <si>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</si>
  <si>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</si>
  <si>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</si>
  <si>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</si>
  <si>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</si>
  <si>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</si>
  <si>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</si>
  <si>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</si>
  <si>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</si>
  <si>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</si>
  <si>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</si>
  <si>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</si>
  <si>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</si>
  <si>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</si>
  <si>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</si>
  <si>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</si>
  <si>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</si>
  <si>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</si>
  <si>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</si>
  <si>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</si>
  <si>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</si>
  <si>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</si>
  <si>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</si>
  <si>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</si>
  <si>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</si>
  <si>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</si>
  <si>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</si>
  <si>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</si>
  <si>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</si>
  <si>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</si>
  <si>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</si>
  <si>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</si>
  <si>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</si>
  <si>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</si>
  <si>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</si>
  <si>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</si>
  <si>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</si>
  <si>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</si>
  <si>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</si>
  <si>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</si>
  <si>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</si>
  <si>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</si>
  <si>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</si>
  <si>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</si>
  <si>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</si>
  <si>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</si>
  <si>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</si>
  <si>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</si>
  <si>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</si>
  <si>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</si>
  <si>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</si>
  <si>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</si>
  <si>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</si>
  <si>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</si>
  <si>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</si>
  <si>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</si>
  <si>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</si>
  <si>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</si>
  <si>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</si>
  <si>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</si>
  <si>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</si>
  <si>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</si>
  <si>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</si>
  <si>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</si>
  <si>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</si>
  <si>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</si>
  <si>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</si>
  <si>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</si>
  <si>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</si>
  <si>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</si>
  <si>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</si>
  <si>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</si>
  <si>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</si>
  <si>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</si>
  <si>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</si>
  <si>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</si>
  <si>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</si>
  <si>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</si>
  <si>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</si>
  <si>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</si>
  <si>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</si>
  <si>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</si>
  <si>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</si>
  <si>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</si>
  <si>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</si>
  <si>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</si>
  <si>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</si>
  <si>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</si>
  <si>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</si>
  <si>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</si>
  <si>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</si>
  <si>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</si>
  <si>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</si>
  <si>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</si>
  <si>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</si>
  <si>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</si>
  <si>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</si>
  <si>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</si>
  <si>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</si>
  <si>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</si>
  <si>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</si>
  <si>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</si>
  <si>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</si>
  <si>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</si>
  <si>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</si>
  <si>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</si>
  <si>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</si>
  <si>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</si>
  <si>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</si>
  <si>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</si>
  <si>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</si>
  <si>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</si>
  <si>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</si>
  <si>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</si>
  <si>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</si>
  <si>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</si>
  <si>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</si>
  <si>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</si>
  <si>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</si>
  <si>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</si>
  <si>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</si>
  <si>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</si>
  <si>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</si>
  <si>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</si>
  <si>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</si>
  <si>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</si>
  <si>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</si>
  <si>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</si>
  <si>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</si>
  <si>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</si>
  <si>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</si>
  <si>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</si>
  <si>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</si>
  <si>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</si>
  <si>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</si>
  <si>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</si>
  <si>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</si>
  <si>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</si>
  <si>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</si>
  <si>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</si>
  <si>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</si>
  <si>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</si>
  <si>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</si>
  <si>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</si>
  <si>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</si>
  <si>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</si>
  <si>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</si>
  <si>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</si>
  <si>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</si>
  <si>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</si>
  <si>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</si>
  <si>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</si>
  <si>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</si>
  <si>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</si>
  <si>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</si>
  <si>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</si>
  <si>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</si>
  <si>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</si>
  <si>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</si>
  <si>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</si>
  <si>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</si>
  <si>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</si>
  <si>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</si>
  <si>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</si>
  <si>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</si>
  <si>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</si>
  <si>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</si>
  <si>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</si>
  <si>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</si>
  <si>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</si>
  <si>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</si>
  <si>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</si>
  <si>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</si>
  <si>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</si>
  <si>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</si>
  <si>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</si>
  <si>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</si>
  <si>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</si>
  <si>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</si>
  <si>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</si>
  <si>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</si>
  <si>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</si>
  <si>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</si>
  <si>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</si>
  <si>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</si>
  <si>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</si>
  <si>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</si>
  <si>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</si>
  <si>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</si>
  <si>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</si>
  <si>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</si>
  <si>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</si>
  <si>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</si>
  <si>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</si>
  <si>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</si>
  <si>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</si>
  <si>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</si>
  <si>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</si>
  <si>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</si>
  <si>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</si>
  <si>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</si>
  <si>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</si>
  <si>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</si>
  <si>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</si>
  <si>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</si>
  <si>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</si>
  <si>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</si>
  <si>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</si>
  <si>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</si>
  <si>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</si>
  <si>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</si>
  <si>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</si>
  <si>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</si>
  <si>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</si>
  <si>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</si>
  <si>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</si>
  <si>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</si>
  <si>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</si>
  <si>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</si>
  <si>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</si>
  <si>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</si>
  <si>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</si>
  <si>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</si>
  <si>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</si>
  <si>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</si>
  <si>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</si>
  <si>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</si>
  <si>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</si>
  <si>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</si>
  <si>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</si>
  <si>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</si>
  <si>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</si>
  <si>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</si>
  <si>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</si>
  <si>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</si>
  <si>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</si>
  <si>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</si>
  <si>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</si>
  <si>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</si>
  <si>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</si>
  <si>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</si>
  <si>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</si>
  <si>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</si>
  <si>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</si>
  <si>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</si>
  <si>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</si>
  <si>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</si>
  <si>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</si>
  <si>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</si>
  <si>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</si>
  <si>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</si>
  <si>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</si>
  <si>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</si>
  <si>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</si>
  <si>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</si>
  <si>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</si>
  <si>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</si>
  <si>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</si>
  <si>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</si>
  <si>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</si>
  <si>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</si>
  <si>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</si>
  <si>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</si>
  <si>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</si>
  <si>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</si>
  <si>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</si>
  <si>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</si>
  <si>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</si>
  <si>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</si>
  <si>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</si>
  <si>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</si>
  <si>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</si>
  <si>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</si>
  <si>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</si>
  <si>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</si>
  <si>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</si>
  <si>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</si>
  <si>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</si>
  <si>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</si>
  <si>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</si>
  <si>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</si>
  <si>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</si>
  <si>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</si>
  <si>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</si>
  <si>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</si>
  <si>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</si>
  <si>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</si>
  <si>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</si>
  <si>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</si>
  <si>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</si>
  <si>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</si>
  <si>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</si>
  <si>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</si>
  <si>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</si>
  <si>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</si>
  <si>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</si>
  <si>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</si>
  <si>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</si>
  <si>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</si>
  <si>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</si>
  <si>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</si>
  <si>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</si>
  <si>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</si>
  <si>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</si>
  <si>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</si>
  <si>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</si>
  <si>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</si>
  <si>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</si>
  <si>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</si>
  <si>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</si>
  <si>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</si>
  <si>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</si>
  <si>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</si>
  <si>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</si>
  <si>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</si>
  <si>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</si>
  <si>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</si>
  <si>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</si>
  <si>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</si>
  <si>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</si>
  <si>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</si>
  <si>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</si>
  <si>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</si>
  <si>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</si>
  <si>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</si>
  <si>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</si>
  <si>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</si>
  <si>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</si>
  <si>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</si>
  <si>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</si>
  <si>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</si>
  <si>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</si>
  <si>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</si>
  <si>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</si>
  <si>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</si>
  <si>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</si>
  <si>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</si>
  <si>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</si>
  <si>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</si>
  <si>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</si>
  <si>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</si>
  <si>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</si>
  <si>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</si>
  <si>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</si>
  <si>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</si>
  <si>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</si>
  <si>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</si>
  <si>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</si>
  <si>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</si>
  <si>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</si>
  <si>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</si>
  <si>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</si>
  <si>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</si>
  <si>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</si>
  <si>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</si>
  <si>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</si>
  <si>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</si>
  <si>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</si>
  <si>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</si>
  <si>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</si>
  <si>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</si>
  <si>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</si>
  <si>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</si>
  <si>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</si>
  <si>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</si>
  <si>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</si>
  <si>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</si>
  <si>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</si>
  <si>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</si>
  <si>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</si>
  <si>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</si>
  <si>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</si>
  <si>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</si>
  <si>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</si>
  <si>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</si>
  <si>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</si>
  <si>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</si>
  <si>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</si>
  <si>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</si>
  <si>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</si>
  <si>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</si>
  <si>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</si>
  <si>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</si>
  <si>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</si>
  <si>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</si>
  <si>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</si>
  <si>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</si>
  <si>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</si>
  <si>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</si>
  <si>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</si>
  <si>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</si>
  <si>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</si>
  <si>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</si>
  <si>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</si>
  <si>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</si>
  <si>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</si>
  <si>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</si>
  <si>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</si>
  <si>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</si>
  <si>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</si>
  <si>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</si>
  <si>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</si>
  <si>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</si>
  <si>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</si>
  <si>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</si>
  <si>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</si>
  <si>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</si>
  <si>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</si>
  <si>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</si>
  <si>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</si>
  <si>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</si>
  <si>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</si>
  <si>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</si>
  <si>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</si>
  <si>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</si>
  <si>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</si>
  <si>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</si>
  <si>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</si>
  <si>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</si>
  <si>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</si>
  <si>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</si>
  <si>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</si>
  <si>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</si>
  <si>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</si>
  <si>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</si>
  <si>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</si>
  <si>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</si>
  <si>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</si>
  <si>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</si>
  <si>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</si>
  <si>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</si>
  <si>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</si>
  <si>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</si>
  <si>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</si>
  <si>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</si>
  <si>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</si>
  <si>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</si>
  <si>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</si>
  <si>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</si>
  <si>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</si>
  <si>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</si>
  <si>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</si>
  <si>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</si>
  <si>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</si>
  <si>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</si>
  <si>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</si>
  <si>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</si>
  <si>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</si>
  <si>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</si>
  <si>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</si>
  <si>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</si>
  <si>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</si>
  <si>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</si>
  <si>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</si>
  <si>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</si>
  <si>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</si>
  <si>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</si>
  <si>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</si>
  <si>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</si>
  <si>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</si>
  <si>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</si>
  <si>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</si>
  <si>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</si>
  <si>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</si>
  <si>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</si>
  <si>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</si>
  <si>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</si>
  <si>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</si>
  <si>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</si>
  <si>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</si>
  <si>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</si>
  <si>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</si>
  <si>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</si>
  <si>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</si>
  <si>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</si>
  <si>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</si>
  <si>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</si>
  <si>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</si>
  <si>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</si>
  <si>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</si>
  <si>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</si>
  <si>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</si>
  <si>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</si>
  <si>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</si>
  <si>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</si>
  <si>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</si>
  <si>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</si>
  <si>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</si>
  <si>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</si>
  <si>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</si>
  <si>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</si>
  <si>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</si>
  <si>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</si>
  <si>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</si>
  <si>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</si>
  <si>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</si>
  <si>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</si>
  <si>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</si>
  <si>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</si>
  <si>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</si>
  <si>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</si>
  <si>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</si>
  <si>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</si>
  <si>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</si>
  <si>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</si>
  <si>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</si>
  <si>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</si>
  <si>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</si>
  <si>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</si>
  <si>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</si>
  <si>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</si>
  <si>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</si>
  <si>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</si>
  <si>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</si>
  <si>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</si>
  <si>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</si>
  <si>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</si>
  <si>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</si>
  <si>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</si>
  <si>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</si>
  <si>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</si>
  <si>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</si>
  <si>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</si>
  <si>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</si>
  <si>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</si>
  <si>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</si>
  <si>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</si>
  <si>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</si>
  <si>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</si>
  <si>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</si>
  <si>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</si>
  <si>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</si>
  <si>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</si>
  <si>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</si>
  <si>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</si>
  <si>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</si>
  <si>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</si>
  <si>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</si>
  <si>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</si>
  <si>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</si>
  <si>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</si>
  <si>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</si>
  <si>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</si>
  <si>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</si>
  <si>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</si>
  <si>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</si>
  <si>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</si>
  <si>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</si>
  <si>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</si>
  <si>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</si>
  <si>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</si>
  <si>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</si>
  <si>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</si>
  <si>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</si>
  <si>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</si>
  <si>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</si>
  <si>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</si>
  <si>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</si>
  <si>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</si>
  <si>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</si>
  <si>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</si>
  <si>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</si>
  <si>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</si>
  <si>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</si>
  <si>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</si>
  <si>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</si>
  <si>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</si>
  <si>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</si>
  <si>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</si>
  <si>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</si>
  <si>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</si>
  <si>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</si>
  <si>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</si>
  <si>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</si>
  <si>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</si>
  <si>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</si>
  <si>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</si>
  <si>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</si>
  <si>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</si>
  <si>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</si>
  <si>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</si>
  <si>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</si>
  <si>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</si>
  <si>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</si>
  <si>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</si>
  <si>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</si>
  <si>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</si>
  <si>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</si>
  <si>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</si>
  <si>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</si>
  <si>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</si>
  <si>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</si>
  <si>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</si>
  <si>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</si>
  <si>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</si>
  <si>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</si>
  <si>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</si>
  <si>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</si>
  <si>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</si>
  <si>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</si>
  <si>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</si>
  <si>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</si>
  <si>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</si>
  <si>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</si>
  <si>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</si>
  <si>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</si>
  <si>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</si>
  <si>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</si>
  <si>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</si>
  <si>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</si>
  <si>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</si>
  <si>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</si>
  <si>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</si>
  <si>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</si>
  <si>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</si>
  <si>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</si>
  <si>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</si>
  <si>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</si>
  <si>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</si>
  <si>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</si>
  <si>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</si>
  <si>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</si>
  <si>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</si>
  <si>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</si>
  <si>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</si>
  <si>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</si>
  <si>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</si>
  <si>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</si>
  <si>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</si>
  <si>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</si>
  <si>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</si>
  <si>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</si>
  <si>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</si>
  <si>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</si>
  <si>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</si>
  <si>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</si>
  <si>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</si>
  <si>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</si>
  <si>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</si>
  <si>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</si>
  <si>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</si>
  <si>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</si>
  <si>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</si>
  <si>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</si>
  <si>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</si>
  <si>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</si>
  <si>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</si>
  <si>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</si>
  <si>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</si>
  <si>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</si>
  <si>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</si>
  <si>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</si>
  <si>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</si>
  <si>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</si>
  <si>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</si>
  <si>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</si>
  <si>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</si>
  <si>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</si>
  <si>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</si>
  <si>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</si>
  <si>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</si>
  <si>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</si>
  <si>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</si>
  <si>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</si>
  <si>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</si>
  <si>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</si>
  <si>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</si>
  <si>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</si>
  <si>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</si>
  <si>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</si>
  <si>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</si>
  <si>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</si>
  <si>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</si>
  <si>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</si>
  <si>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</si>
  <si>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</si>
  <si>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</si>
  <si>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</si>
  <si>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</si>
  <si>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</si>
  <si>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</si>
  <si>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</si>
  <si>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</si>
  <si>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</si>
  <si>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</si>
  <si>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</si>
  <si>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</si>
  <si>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</si>
  <si>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</si>
  <si>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</si>
  <si>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</si>
  <si>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</si>
  <si>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</si>
  <si>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</si>
  <si>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</si>
  <si>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</si>
  <si>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</si>
  <si>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</si>
  <si>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</si>
  <si>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</si>
  <si>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</si>
  <si>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</si>
  <si>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</si>
  <si>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</si>
  <si>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</si>
  <si>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</si>
  <si>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</si>
  <si>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</si>
  <si>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</si>
  <si>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</si>
  <si>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</si>
  <si>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</si>
  <si>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</si>
  <si>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</si>
  <si>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</si>
  <si>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</si>
  <si>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</si>
  <si>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</si>
  <si>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</si>
  <si>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</si>
  <si>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</si>
  <si>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</si>
  <si>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</si>
  <si>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</si>
  <si>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</si>
  <si>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</si>
  <si>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</si>
  <si>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</si>
  <si>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</si>
  <si>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</si>
  <si>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</si>
  <si>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</si>
  <si>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</si>
  <si>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</si>
  <si>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</si>
  <si>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</si>
  <si>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</si>
  <si>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</si>
  <si>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</si>
  <si>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</si>
  <si>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</si>
  <si>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</si>
  <si>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</si>
  <si>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</si>
  <si>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</si>
  <si>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</si>
  <si>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</si>
  <si>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</si>
  <si>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</si>
  <si>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</si>
  <si>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</si>
  <si>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</si>
  <si>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</si>
  <si>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</si>
  <si>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</si>
  <si>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</si>
  <si>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</si>
  <si>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</si>
  <si>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</si>
  <si>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</si>
  <si>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</si>
  <si>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</si>
  <si>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</si>
  <si>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</si>
  <si>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</si>
  <si>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</si>
  <si>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</si>
  <si>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</si>
  <si>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</si>
  <si>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</si>
  <si>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</si>
  <si>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</si>
  <si>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</si>
  <si>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</si>
  <si>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</si>
  <si>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</si>
  <si>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</si>
  <si>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</si>
  <si>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</si>
  <si>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</si>
  <si>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</si>
  <si>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</si>
  <si>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</si>
  <si>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</si>
  <si>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</si>
  <si>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</si>
  <si>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</si>
  <si>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</si>
  <si>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</si>
  <si>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</si>
  <si>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</si>
  <si>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</si>
  <si>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</si>
  <si>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</si>
  <si>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</si>
  <si>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</si>
  <si>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</si>
  <si>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</si>
  <si>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</si>
  <si>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</si>
  <si>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</si>
  <si>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</si>
  <si>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</si>
  <si>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</si>
  <si>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</si>
  <si>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</si>
  <si>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</si>
  <si>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</si>
  <si>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</si>
  <si>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</si>
  <si>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</si>
  <si>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</si>
  <si>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</si>
  <si>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</si>
  <si>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</si>
  <si>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</si>
  <si>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</si>
  <si>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</si>
  <si>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</si>
  <si>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</si>
  <si>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</si>
  <si>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</si>
  <si>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</si>
  <si>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</si>
  <si>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</si>
  <si>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</si>
  <si>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</si>
  <si>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</si>
  <si>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</si>
  <si>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</si>
  <si>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</si>
  <si>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</si>
  <si>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</si>
  <si>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</si>
  <si>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</si>
  <si>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</si>
  <si>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</si>
  <si>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</si>
  <si>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</si>
  <si>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</si>
  <si>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</si>
  <si>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</si>
  <si>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</si>
  <si>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</si>
  <si>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</si>
  <si>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</si>
  <si>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</si>
  <si>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</si>
  <si>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</si>
  <si>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</si>
  <si>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</si>
  <si>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</si>
  <si>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</si>
  <si>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</si>
  <si>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</si>
  <si>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</si>
  <si>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</si>
  <si>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</si>
  <si>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</si>
  <si>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</si>
  <si>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</si>
  <si>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</si>
  <si>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</si>
  <si>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</si>
  <si>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</si>
  <si>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</si>
  <si>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</si>
  <si>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</si>
  <si>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</si>
  <si>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</si>
  <si>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</si>
  <si>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</si>
  <si>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</si>
  <si>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</si>
  <si>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</si>
  <si>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</si>
  <si>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</si>
  <si>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</si>
  <si>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</si>
  <si>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</si>
  <si>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</si>
  <si>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</si>
  <si>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</si>
  <si>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</si>
  <si>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</si>
  <si>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</si>
  <si>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</si>
  <si>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</si>
  <si>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</si>
  <si>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</si>
  <si>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</si>
  <si>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</si>
  <si>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</si>
  <si>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</si>
  <si>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</si>
  <si>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</si>
  <si>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</si>
  <si>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</si>
  <si>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</si>
  <si>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</si>
  <si>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</si>
  <si>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</si>
  <si>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</si>
  <si>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</si>
  <si>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</si>
  <si>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</si>
  <si>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</si>
  <si>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</si>
  <si>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</si>
  <si>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</si>
  <si>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</si>
  <si>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</si>
  <si>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</si>
  <si>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</si>
  <si>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</si>
  <si>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</si>
  <si>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</si>
  <si>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</si>
  <si>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</si>
  <si>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</si>
  <si>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</si>
  <si>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</si>
  <si>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</si>
  <si>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</si>
  <si>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</si>
  <si>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</si>
  <si>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</si>
  <si>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</si>
  <si>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</si>
  <si>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</si>
  <si>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</si>
  <si>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</si>
  <si>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</si>
  <si>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</si>
  <si>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</si>
  <si>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</si>
  <si>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</si>
  <si>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</si>
  <si>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</si>
  <si>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</si>
  <si>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</si>
  <si>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</si>
  <si>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</si>
  <si>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</si>
  <si>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</si>
  <si>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</si>
  <si>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</si>
  <si>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</si>
  <si>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</si>
  <si>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</si>
  <si>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</si>
  <si>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</si>
  <si>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</si>
  <si>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</si>
  <si>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</si>
  <si>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</si>
  <si>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</si>
  <si>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</si>
  <si>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</si>
  <si>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</si>
  <si>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</si>
  <si>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</si>
  <si>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</si>
  <si>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</si>
  <si>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</si>
  <si>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</si>
  <si>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</si>
  <si>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</si>
  <si>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</si>
  <si>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</si>
  <si>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</si>
  <si>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</si>
  <si>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</si>
  <si>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</si>
  <si>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</si>
  <si>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</si>
  <si>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</si>
  <si>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</si>
  <si>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</si>
  <si>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</si>
  <si>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</si>
  <si>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</si>
  <si>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</si>
  <si>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</si>
  <si>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</si>
  <si>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</si>
  <si>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</si>
  <si>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</si>
  <si>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</si>
  <si>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</si>
  <si>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</si>
  <si>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</si>
  <si>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</si>
  <si>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</si>
  <si>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</si>
  <si>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</si>
  <si>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</si>
  <si>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</si>
  <si>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</si>
  <si>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</si>
  <si>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</si>
  <si>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</si>
  <si>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</si>
  <si>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</si>
  <si>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</si>
  <si>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</si>
  <si>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</si>
  <si>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</si>
  <si>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</si>
  <si>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</si>
  <si>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</si>
  <si>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</si>
  <si>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</si>
  <si>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</si>
  <si>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</si>
  <si>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</si>
  <si>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</si>
  <si>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</si>
  <si>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</si>
  <si>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</si>
  <si>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</si>
  <si>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</si>
  <si>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</si>
  <si>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</si>
  <si>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</si>
  <si>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</si>
  <si>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</si>
  <si>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</si>
  <si>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</si>
  <si>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</si>
  <si>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</si>
  <si>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</si>
  <si>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</si>
  <si>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</si>
  <si>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</si>
  <si>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</si>
  <si>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</si>
  <si>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</si>
  <si>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</si>
  <si>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</si>
  <si>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</si>
  <si>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</si>
  <si>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</si>
  <si>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</si>
  <si>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</si>
  <si>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</si>
  <si>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</si>
  <si>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</si>
  <si>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</si>
  <si>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</si>
  <si>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</si>
  <si>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</si>
  <si>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</si>
  <si>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</si>
  <si>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</si>
  <si>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</si>
  <si>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</si>
  <si>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</si>
  <si>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</si>
  <si>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</si>
  <si>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</si>
  <si>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</si>
  <si>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</si>
  <si>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</si>
  <si>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</si>
  <si>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</si>
  <si>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</si>
  <si>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</si>
  <si>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</si>
  <si>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</si>
  <si>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</si>
  <si>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</si>
  <si>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</si>
  <si>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</si>
  <si>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</si>
  <si>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</si>
  <si>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</si>
  <si>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</si>
  <si>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</si>
  <si>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</si>
  <si>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</si>
  <si>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</si>
  <si>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</si>
  <si>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</si>
  <si>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</si>
  <si>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</si>
  <si>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</si>
  <si>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</si>
  <si>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</si>
  <si>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</si>
  <si>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</si>
  <si>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</si>
  <si>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</si>
  <si>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</si>
  <si>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</si>
  <si>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</si>
  <si>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</si>
  <si>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</si>
  <si>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</si>
  <si>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</si>
  <si>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</si>
  <si>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</si>
  <si>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</si>
  <si>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</si>
  <si>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</si>
  <si>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</si>
  <si>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</si>
  <si>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</si>
  <si>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</si>
  <si>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</si>
  <si>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</si>
  <si>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</si>
  <si>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</si>
  <si>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</si>
  <si>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</si>
  <si>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</si>
  <si>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</si>
  <si>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</si>
  <si>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</si>
  <si>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</si>
  <si>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</si>
  <si>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</si>
  <si>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</si>
  <si>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</si>
  <si>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</si>
  <si>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</si>
  <si>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</si>
  <si>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</si>
  <si>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</si>
  <si>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</si>
  <si>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</si>
  <si>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</si>
  <si>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</si>
  <si>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</si>
  <si>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</si>
  <si>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</si>
  <si>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</si>
  <si>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</si>
  <si>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</si>
  <si>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</si>
  <si>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</si>
  <si>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</si>
  <si>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</si>
  <si>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</si>
  <si>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</si>
  <si>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</si>
  <si>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</si>
  <si>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</si>
  <si>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</si>
  <si>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</si>
  <si>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</si>
  <si>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</si>
  <si>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</si>
  <si>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</si>
  <si>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</si>
  <si>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</si>
  <si>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</si>
  <si>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</si>
  <si>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</si>
  <si>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</si>
  <si>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</si>
  <si>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</si>
  <si>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</si>
  <si>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</si>
  <si>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</si>
  <si>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</si>
  <si>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</si>
  <si>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</si>
  <si>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</si>
  <si>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</si>
  <si>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</si>
  <si>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</si>
  <si>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</si>
  <si>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</si>
  <si>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</si>
  <si>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</si>
  <si>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</si>
  <si>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</si>
  <si>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</si>
  <si>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</si>
  <si>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</si>
  <si>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</si>
  <si>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</si>
  <si>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</si>
  <si>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</si>
  <si>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</si>
  <si>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</si>
  <si>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</si>
  <si>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</si>
  <si>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</si>
  <si>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</si>
  <si>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</si>
  <si>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</si>
  <si>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</si>
  <si>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</si>
  <si>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</si>
  <si>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</si>
  <si>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</si>
  <si>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</si>
  <si>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</si>
  <si>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</si>
  <si>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</si>
  <si>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</si>
  <si>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</si>
  <si>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</si>
  <si>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</si>
  <si>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</si>
  <si>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</si>
  <si>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</si>
  <si>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</si>
  <si>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</si>
  <si>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</si>
  <si>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</si>
  <si>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</si>
  <si>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</si>
  <si>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</si>
  <si>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</si>
  <si>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</si>
  <si>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</si>
  <si>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</si>
  <si>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</si>
  <si>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</si>
  <si>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</si>
  <si>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</si>
  <si>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</si>
  <si>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</si>
  <si>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</si>
  <si>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</si>
  <si>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</si>
  <si>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</si>
  <si>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</si>
  <si>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</si>
  <si>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</si>
  <si>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</si>
  <si>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</si>
  <si>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</si>
  <si>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</si>
  <si>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</si>
  <si>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</si>
  <si>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</si>
  <si>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</si>
  <si>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</si>
  <si>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</si>
  <si>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</si>
  <si>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</si>
  <si>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</si>
  <si>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</si>
  <si>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</si>
  <si>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</si>
  <si>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</si>
  <si>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</si>
  <si>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</si>
  <si>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</si>
  <si>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</si>
  <si>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</si>
  <si>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</si>
  <si>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</si>
  <si>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</si>
  <si>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</si>
  <si>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</si>
  <si>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</si>
  <si>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</si>
  <si>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</si>
  <si>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</si>
  <si>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</si>
  <si>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</si>
  <si>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</si>
  <si>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</si>
  <si>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</si>
  <si>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</si>
  <si>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</si>
  <si>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</si>
  <si>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</si>
  <si>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</si>
  <si>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</si>
  <si>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</si>
  <si>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</si>
  <si>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</si>
  <si>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</si>
  <si>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</si>
  <si>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</si>
  <si>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</si>
  <si>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</si>
  <si>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</si>
  <si>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</si>
  <si>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</si>
  <si>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</si>
  <si>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</si>
  <si>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</si>
  <si>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</si>
  <si>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</si>
  <si>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</si>
  <si>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</si>
  <si>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</si>
  <si>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</si>
  <si>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</si>
  <si>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</si>
  <si>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</si>
  <si>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</si>
  <si>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</si>
  <si>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</si>
  <si>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</si>
  <si>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</si>
  <si>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</si>
  <si>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</si>
  <si>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</si>
  <si>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</si>
  <si>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</si>
  <si>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</si>
  <si>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</si>
  <si>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</si>
  <si>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</si>
  <si>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</si>
  <si>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</si>
  <si>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</si>
  <si>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</si>
  <si>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</si>
  <si>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</si>
  <si>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</si>
  <si>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</si>
  <si>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</si>
  <si>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</si>
  <si>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</si>
  <si>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</si>
  <si>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</si>
  <si>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</si>
  <si>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</si>
  <si>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</si>
  <si>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</si>
  <si>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</si>
  <si>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</si>
  <si>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</si>
  <si>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</si>
  <si>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</si>
  <si>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</si>
  <si>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</si>
  <si>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</si>
  <si>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</si>
  <si>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</si>
  <si>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</si>
  <si>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</si>
  <si>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</si>
  <si>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</si>
  <si>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</si>
  <si>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</si>
  <si>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</si>
  <si>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</si>
  <si>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</si>
  <si>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</si>
  <si>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</si>
  <si>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</si>
  <si>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</si>
  <si>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</si>
  <si>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</si>
  <si>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</si>
  <si>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</si>
  <si>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</si>
  <si>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</si>
  <si>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</si>
  <si>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</si>
  <si>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</si>
  <si>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</si>
  <si>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</si>
  <si>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</si>
  <si>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</si>
  <si>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</si>
  <si>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</si>
  <si>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</si>
  <si>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</si>
  <si>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</si>
  <si>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</si>
  <si>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</si>
  <si>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</si>
  <si>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</si>
  <si>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</si>
  <si>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</si>
  <si>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</si>
  <si>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</si>
  <si>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</si>
  <si>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</si>
  <si>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</si>
  <si>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</si>
  <si>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</si>
  <si>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</si>
  <si>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</si>
  <si>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</si>
  <si>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</si>
  <si>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</si>
  <si>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</si>
  <si>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</si>
  <si>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</si>
  <si>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</si>
  <si>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</si>
  <si>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</si>
  <si>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</si>
  <si>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</si>
  <si>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</si>
  <si>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</si>
  <si>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</si>
  <si>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</si>
  <si>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</si>
  <si>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</si>
  <si>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</si>
  <si>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</si>
  <si>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</si>
  <si>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</si>
  <si>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</si>
  <si>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</si>
  <si>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</si>
  <si>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</si>
  <si>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</si>
  <si>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</si>
  <si>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</si>
  <si>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</si>
  <si>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</si>
  <si>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</si>
  <si>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</si>
  <si>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</si>
  <si>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</si>
  <si>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</si>
  <si>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</si>
  <si>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</si>
  <si>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</si>
  <si>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</si>
  <si>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</si>
  <si>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</si>
  <si>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</si>
  <si>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</si>
  <si>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</si>
  <si>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</si>
  <si>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</si>
  <si>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</si>
  <si>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</si>
  <si>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</si>
  <si>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</si>
  <si>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</si>
  <si>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</si>
  <si>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</si>
  <si>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</si>
  <si>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</si>
  <si>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</si>
  <si>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</si>
  <si>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</si>
  <si>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</si>
  <si>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</si>
  <si>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</si>
  <si>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</si>
  <si>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</si>
  <si>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</si>
  <si>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</si>
  <si>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</si>
  <si>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</si>
  <si>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</si>
  <si>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</si>
  <si>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</si>
  <si>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</si>
  <si>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</si>
  <si>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</si>
  <si>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</si>
  <si>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</si>
  <si>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</si>
  <si>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</si>
  <si>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</si>
  <si>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</si>
  <si>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</si>
  <si>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</si>
  <si>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</si>
  <si>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</si>
  <si>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</si>
  <si>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</si>
  <si>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</si>
  <si>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</si>
  <si>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</si>
  <si>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</si>
  <si>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</si>
  <si>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</si>
  <si>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</si>
  <si>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</si>
  <si>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</si>
  <si>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</si>
  <si>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</si>
  <si>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</si>
  <si>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</si>
  <si>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</si>
  <si>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</si>
  <si>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</si>
  <si>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</si>
  <si>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</si>
  <si>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</si>
  <si>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</si>
  <si>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</si>
  <si>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</si>
  <si>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</si>
  <si>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</si>
  <si>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</si>
  <si>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</si>
  <si>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</si>
  <si>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</si>
  <si>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</si>
  <si>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</si>
  <si>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</si>
  <si>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</si>
  <si>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</si>
  <si>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</si>
  <si>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</si>
  <si>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</si>
  <si>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</si>
  <si>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</si>
  <si>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</si>
  <si>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</si>
  <si>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</si>
  <si>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</si>
  <si>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</si>
  <si>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</si>
  <si>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</si>
  <si>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</si>
  <si>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</si>
  <si>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</si>
  <si>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</si>
  <si>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</si>
  <si>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</si>
  <si>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</si>
  <si>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</si>
  <si>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</si>
  <si>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</si>
  <si>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</si>
  <si>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</si>
  <si>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</si>
  <si>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</si>
  <si>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</si>
  <si>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</si>
  <si>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</si>
  <si>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</si>
  <si>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</si>
  <si>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</si>
  <si>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</si>
  <si>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</si>
  <si>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</si>
  <si>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</si>
  <si>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</si>
  <si>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</si>
  <si>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</si>
  <si>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</si>
  <si>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</si>
  <si>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</si>
  <si>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</si>
  <si>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</si>
  <si>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</si>
  <si>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</si>
  <si>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</si>
  <si>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</si>
  <si>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</si>
  <si>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</si>
  <si>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</si>
  <si>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</si>
  <si>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</si>
  <si>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</si>
  <si>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</si>
  <si>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</si>
  <si>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</si>
  <si>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</si>
  <si>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</si>
  <si>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</si>
  <si>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</si>
  <si>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</si>
  <si>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</si>
  <si>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</si>
  <si>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</si>
  <si>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</si>
  <si>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</si>
  <si>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</si>
  <si>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</si>
  <si>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</si>
  <si>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</si>
  <si>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</si>
  <si>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</si>
  <si>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</si>
  <si>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</si>
  <si>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</si>
  <si>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</si>
  <si>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</si>
  <si>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</si>
  <si>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</si>
  <si>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</si>
  <si>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</si>
  <si>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</si>
  <si>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</si>
  <si>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</si>
  <si>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</si>
  <si>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</si>
  <si>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</si>
  <si>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</si>
  <si>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</si>
  <si>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</si>
  <si>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</si>
  <si>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</si>
  <si>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</si>
  <si>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</si>
  <si>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</si>
  <si>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</si>
  <si>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</si>
  <si>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</si>
  <si>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</si>
  <si>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</si>
  <si>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</si>
  <si>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</si>
  <si>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</si>
  <si>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</si>
  <si>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</si>
  <si>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</si>
  <si>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</si>
  <si>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</si>
  <si>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</si>
  <si>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</si>
  <si>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</si>
  <si>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</si>
  <si>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</si>
  <si>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</si>
  <si>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</si>
  <si>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</si>
  <si>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</si>
  <si>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</si>
  <si>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</si>
  <si>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</si>
  <si>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</si>
  <si>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</si>
  <si>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</si>
  <si>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</si>
  <si>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</si>
  <si>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</si>
  <si>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</si>
  <si>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</si>
  <si>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</si>
  <si>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</si>
  <si>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</si>
  <si>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</si>
  <si>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</si>
  <si>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</si>
  <si>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</si>
  <si>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</si>
  <si>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</si>
  <si>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</si>
  <si>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</si>
  <si>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</si>
  <si>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</si>
  <si>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</si>
  <si>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</si>
  <si>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</si>
  <si>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</si>
  <si>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</si>
  <si>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</si>
  <si>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</si>
  <si>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</si>
  <si>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</si>
  <si>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</si>
  <si>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</si>
  <si>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</si>
  <si>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</si>
  <si>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</si>
  <si>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</si>
  <si>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</si>
  <si>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</si>
  <si>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</si>
  <si>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</si>
  <si>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</si>
  <si>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</si>
  <si>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</si>
  <si>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</si>
  <si>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</si>
  <si>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</si>
  <si>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</si>
  <si>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</si>
  <si>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</si>
  <si>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</si>
  <si>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</si>
  <si>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</si>
  <si>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</si>
  <si>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</si>
  <si>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</si>
  <si>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</si>
  <si>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</si>
  <si>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</si>
  <si>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</si>
  <si>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</si>
  <si>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</si>
  <si>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</si>
  <si>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</si>
  <si>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</si>
  <si>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</si>
  <si>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</si>
  <si>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</si>
  <si>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</si>
  <si>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</si>
  <si>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</si>
  <si>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</si>
  <si>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</si>
  <si>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</si>
  <si>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</si>
  <si>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</si>
  <si>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</si>
  <si>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</si>
  <si>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</si>
  <si>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</si>
  <si>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</si>
  <si>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</si>
  <si>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</si>
  <si>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</si>
  <si>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</si>
  <si>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</si>
  <si>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</si>
  <si>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</si>
  <si>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</si>
  <si>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</si>
  <si>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</si>
  <si>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</si>
  <si>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</si>
  <si>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</si>
  <si>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</si>
  <si>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</si>
  <si>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</si>
  <si>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</si>
  <si>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</si>
  <si>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</si>
  <si>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</si>
  <si>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</si>
  <si>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</si>
  <si>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</si>
  <si>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</si>
  <si>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</si>
  <si>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</si>
  <si>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</si>
  <si>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</si>
  <si>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</si>
  <si>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</si>
  <si>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</si>
  <si>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</si>
  <si>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</si>
  <si>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</si>
  <si>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</si>
  <si>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</si>
  <si>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</si>
  <si>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</si>
  <si>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</si>
  <si>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</si>
  <si>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</si>
  <si>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</si>
  <si>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</si>
  <si>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</si>
  <si>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</si>
  <si>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</si>
  <si>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</si>
  <si>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</si>
  <si>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</si>
  <si>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</si>
  <si>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</si>
  <si>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</si>
  <si>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</si>
  <si>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</si>
  <si>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</si>
  <si>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</si>
  <si>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</si>
  <si>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</si>
  <si>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</si>
  <si>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</si>
  <si>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</si>
  <si>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</si>
  <si>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</si>
  <si>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</si>
  <si>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</si>
  <si>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</si>
  <si>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</si>
  <si>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</si>
  <si>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</si>
  <si>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</si>
  <si>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</si>
  <si>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</si>
  <si>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</si>
  <si>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</si>
  <si>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</si>
  <si>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</si>
  <si>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</si>
  <si>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</si>
  <si>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</si>
  <si>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</si>
  <si>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</si>
  <si>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</si>
  <si>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</si>
  <si>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</si>
  <si>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</si>
  <si>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</si>
  <si>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</si>
  <si>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</si>
  <si>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</si>
  <si>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</si>
  <si>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</si>
  <si>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</si>
  <si>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</si>
  <si>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</si>
  <si>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</si>
  <si>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</si>
  <si>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</si>
  <si>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</si>
  <si>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</si>
  <si>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</si>
  <si>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</si>
  <si>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</si>
  <si>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</si>
  <si>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</si>
  <si>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</si>
  <si>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</si>
  <si>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</si>
  <si>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</si>
  <si>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</si>
  <si>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</si>
  <si>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</si>
  <si>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</si>
  <si>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</si>
  <si>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</si>
  <si>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</si>
  <si>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</si>
  <si>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</si>
  <si>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</si>
  <si>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</si>
  <si>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</si>
  <si>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</si>
  <si>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</si>
  <si>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</si>
  <si>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</si>
  <si>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</si>
  <si>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</si>
  <si>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</si>
  <si>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</si>
  <si>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</si>
  <si>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</si>
  <si>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</si>
  <si>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</si>
  <si>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</si>
  <si>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</si>
  <si>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</si>
  <si>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</si>
  <si>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</si>
  <si>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</si>
  <si>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</si>
  <si>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</si>
  <si>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</si>
  <si>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</si>
  <si>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</si>
  <si>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</si>
  <si>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</si>
  <si>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</si>
  <si>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</si>
  <si>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</si>
  <si>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</si>
  <si>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</si>
  <si>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</si>
  <si>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</si>
  <si>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</si>
  <si>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</si>
  <si>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</si>
  <si>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</si>
  <si>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</si>
  <si>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</si>
  <si>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</si>
  <si>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</si>
  <si>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</si>
  <si>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</si>
  <si>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</si>
  <si>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</si>
  <si>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</si>
  <si>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</si>
  <si>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</si>
  <si>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</si>
  <si>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</si>
  <si>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</si>
  <si>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</si>
  <si>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</si>
  <si>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</si>
  <si>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</si>
  <si>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</si>
  <si>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</si>
  <si>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</si>
  <si>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</si>
  <si>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</si>
  <si>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</si>
  <si>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</si>
  <si>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</si>
  <si>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</si>
  <si>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</si>
  <si>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</si>
  <si>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</si>
  <si>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</si>
  <si>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</si>
  <si>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</si>
  <si>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</si>
  <si>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</si>
  <si>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</si>
  <si>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</si>
  <si>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</si>
  <si>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</si>
  <si>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</si>
  <si>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</si>
  <si>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</si>
  <si>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</si>
  <si>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</si>
  <si>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</si>
  <si>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</si>
  <si>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</si>
  <si>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</si>
  <si>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</si>
  <si>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</si>
  <si>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</si>
  <si>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</si>
  <si>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</si>
  <si>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</si>
  <si>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</si>
  <si>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</si>
  <si>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</si>
  <si>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</si>
  <si>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</si>
  <si>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</si>
  <si>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</si>
  <si>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</si>
  <si>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</si>
  <si>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</si>
  <si>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</si>
  <si>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</si>
  <si>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</si>
  <si>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</si>
  <si>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</si>
  <si>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</si>
  <si>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</si>
  <si>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</si>
  <si>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</si>
  <si>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</si>
  <si>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</si>
  <si>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</si>
  <si>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</si>
  <si>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</si>
  <si>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</si>
  <si>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</si>
  <si>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</si>
  <si>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</si>
  <si>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</si>
  <si>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</si>
  <si>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</si>
  <si>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</si>
  <si>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</si>
  <si>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</si>
  <si>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</si>
  <si>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</si>
  <si>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</si>
  <si>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</si>
  <si>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</si>
  <si>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</si>
  <si>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</si>
  <si>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</si>
  <si>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</si>
  <si>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</si>
  <si>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</si>
  <si>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</si>
  <si>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</si>
  <si>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</si>
  <si>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</si>
  <si>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</si>
  <si>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</si>
  <si>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</si>
  <si>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</si>
  <si>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</si>
  <si>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</si>
  <si>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</si>
  <si>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</si>
  <si>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</si>
  <si>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</si>
  <si>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</si>
  <si>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</si>
  <si>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</si>
  <si>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</si>
  <si>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</si>
  <si>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</si>
  <si>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</si>
  <si>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</si>
  <si>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</si>
  <si>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</si>
  <si>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</si>
  <si>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</si>
  <si>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</si>
  <si>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</si>
  <si>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</si>
  <si>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</si>
  <si>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</si>
  <si>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</si>
  <si>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</si>
  <si>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</si>
  <si>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</si>
  <si>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</si>
  <si>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</si>
  <si>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</si>
  <si>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</si>
  <si>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</si>
  <si>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</si>
  <si>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</si>
  <si>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</si>
  <si>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</si>
  <si>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</si>
  <si>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</si>
  <si>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</si>
  <si>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</si>
  <si>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</si>
  <si>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</si>
  <si>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</si>
  <si>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</si>
  <si>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</si>
  <si>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</si>
  <si>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</si>
  <si>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</si>
  <si>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</si>
  <si>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</si>
  <si>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</si>
  <si>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</si>
  <si>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</si>
  <si>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</si>
  <si>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</si>
  <si>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</si>
  <si>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</si>
  <si>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</si>
  <si>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</si>
  <si>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</si>
  <si>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</si>
  <si>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</si>
  <si>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</si>
  <si>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</si>
  <si>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</si>
  <si>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</si>
  <si>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</si>
  <si>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</si>
  <si>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</si>
  <si>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</si>
  <si>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</si>
  <si>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</si>
  <si>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</si>
  <si>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</si>
  <si>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</si>
  <si>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</si>
  <si>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</si>
  <si>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</si>
  <si>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</si>
  <si>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</si>
  <si>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</si>
  <si>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</si>
  <si>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</si>
  <si>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</si>
  <si>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</si>
  <si>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</si>
  <si>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</si>
  <si>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</si>
  <si>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</si>
  <si>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</si>
  <si>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</si>
  <si>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</si>
  <si>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</si>
  <si>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</si>
  <si>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</si>
  <si>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</si>
  <si>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</si>
  <si>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</si>
  <si>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</si>
  <si>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</si>
  <si>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</si>
  <si>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</si>
  <si>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</si>
  <si>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</si>
  <si>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</si>
  <si>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</si>
  <si>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</si>
  <si>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</si>
  <si>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</si>
  <si>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</si>
  <si>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</si>
  <si>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</si>
  <si>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</si>
  <si>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</si>
  <si>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</si>
  <si>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</si>
  <si>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</si>
  <si>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</si>
  <si>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</si>
  <si>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</si>
  <si>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</si>
  <si>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</si>
  <si>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</si>
  <si>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</si>
  <si>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</si>
  <si>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</si>
  <si>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</si>
  <si>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</si>
  <si>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</si>
  <si>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</si>
  <si>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</si>
  <si>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</si>
  <si>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</si>
  <si>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</si>
  <si>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</si>
  <si>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</si>
  <si>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</si>
  <si>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</si>
  <si>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</si>
  <si>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</si>
  <si>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</si>
  <si>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</si>
  <si>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</si>
  <si>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</si>
  <si>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</si>
  <si>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</si>
  <si>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</si>
  <si>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</si>
  <si>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</si>
  <si>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</si>
  <si>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</si>
  <si>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</si>
  <si>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</si>
  <si>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</si>
  <si>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</si>
  <si>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</si>
  <si>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</si>
  <si>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</si>
  <si>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</si>
  <si>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</si>
  <si>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</si>
  <si>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</si>
  <si>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</si>
  <si>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</si>
  <si>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</si>
  <si>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</si>
  <si>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</si>
  <si>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</si>
  <si>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</si>
  <si>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</si>
  <si>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</si>
  <si>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</si>
  <si>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</si>
  <si>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</si>
  <si>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</si>
  <si>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</si>
  <si>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</si>
  <si>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</si>
  <si>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</si>
  <si>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</si>
  <si>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</si>
  <si>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</si>
  <si>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</si>
  <si>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</si>
  <si>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</si>
  <si>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</si>
  <si>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</si>
  <si>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</si>
  <si>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</si>
  <si>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</si>
  <si>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</si>
  <si>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</si>
  <si>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</si>
  <si>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</si>
  <si>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</si>
  <si>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</si>
  <si>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</si>
  <si>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</si>
  <si>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</si>
  <si>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</si>
  <si>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</si>
  <si>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</si>
  <si>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</si>
  <si>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</si>
  <si>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</si>
  <si>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</si>
  <si>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</si>
  <si>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</si>
  <si>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</si>
  <si>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</si>
  <si>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</si>
  <si>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</si>
  <si>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</si>
  <si>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</si>
  <si>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</si>
  <si>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</si>
  <si>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</si>
  <si>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</si>
  <si>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</si>
  <si>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</si>
  <si>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</si>
  <si>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</si>
  <si>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</si>
  <si>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</si>
  <si>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</si>
  <si>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</si>
  <si>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</si>
  <si>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</si>
  <si>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</si>
  <si>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</si>
  <si>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</si>
  <si>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</si>
  <si>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</si>
  <si>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</si>
  <si>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</si>
  <si>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</si>
  <si>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</si>
  <si>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</si>
  <si>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</si>
  <si>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</si>
  <si>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</si>
  <si>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</si>
  <si>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</si>
  <si>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</si>
  <si>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</si>
  <si>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</si>
  <si>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</si>
  <si>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</si>
  <si>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</si>
  <si>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</si>
  <si>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</si>
  <si>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</si>
  <si>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</si>
  <si>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</si>
  <si>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</si>
  <si>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</si>
  <si>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</si>
  <si>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</si>
  <si>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</si>
  <si>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</si>
  <si>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</si>
  <si>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</si>
  <si>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</si>
  <si>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</si>
  <si>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</si>
  <si>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</si>
  <si>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</si>
  <si>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</si>
  <si>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</si>
  <si>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</si>
  <si>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</si>
  <si>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</si>
  <si>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</si>
  <si>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</si>
  <si>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</si>
  <si>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</si>
  <si>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</si>
  <si>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</si>
  <si>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</si>
  <si>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</si>
  <si>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</si>
  <si>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</si>
  <si>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</si>
  <si>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</si>
  <si>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</si>
  <si>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</si>
  <si>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</si>
  <si>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</si>
  <si>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</si>
  <si>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</si>
  <si>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</si>
  <si>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</si>
  <si>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</si>
  <si>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</si>
  <si>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</si>
  <si>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</si>
  <si>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</si>
  <si>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</si>
  <si>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</si>
  <si>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</si>
  <si>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</si>
  <si>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</si>
  <si>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</si>
  <si>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</si>
  <si>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</si>
  <si>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</si>
  <si>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</si>
  <si>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</si>
  <si>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</si>
  <si>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</si>
  <si>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</si>
  <si>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</si>
  <si>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</si>
  <si>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</si>
  <si>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</si>
  <si>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</si>
  <si>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</si>
  <si>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</si>
  <si>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</si>
  <si>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</si>
  <si>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</si>
  <si>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</si>
  <si>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</si>
  <si>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</si>
  <si>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</si>
  <si>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</si>
  <si>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</si>
  <si>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</si>
  <si>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</si>
  <si>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</si>
  <si>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</si>
  <si>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</si>
  <si>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</si>
  <si>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</si>
  <si>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</si>
  <si>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</si>
  <si>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</si>
  <si>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</si>
  <si>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</si>
  <si>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</si>
  <si>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</si>
  <si>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</si>
  <si>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</si>
  <si>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</si>
  <si>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</si>
  <si>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</si>
  <si>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</si>
  <si>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</si>
  <si>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</si>
  <si>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</si>
  <si>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</si>
  <si>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</si>
  <si>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</si>
  <si>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</si>
  <si>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</si>
  <si>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</si>
  <si>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</si>
  <si>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</si>
  <si>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</si>
  <si>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</si>
  <si>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</si>
  <si>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</si>
  <si>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</si>
  <si>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</si>
  <si>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</si>
  <si>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</si>
  <si>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</si>
  <si>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</si>
  <si>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</si>
  <si>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</si>
  <si>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</si>
  <si>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</si>
  <si>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</si>
  <si>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</si>
  <si>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</si>
  <si>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</si>
  <si>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</si>
  <si>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</si>
  <si>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</si>
  <si>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</si>
  <si>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</si>
  <si>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</si>
  <si>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</si>
  <si>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</si>
  <si>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</si>
  <si>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</si>
  <si>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</si>
  <si>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</si>
  <si>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</si>
  <si>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</si>
  <si>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</si>
  <si>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</si>
  <si>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</si>
  <si>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</si>
  <si>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</si>
  <si>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</si>
  <si>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</si>
  <si>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</si>
  <si>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</si>
  <si>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</si>
  <si>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</si>
  <si>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</si>
  <si>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</si>
  <si>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</si>
  <si>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</si>
  <si>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</si>
  <si>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</si>
  <si>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</si>
  <si>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</si>
  <si>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</si>
  <si>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</si>
  <si>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</si>
  <si>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</si>
  <si>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</si>
  <si>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</si>
  <si>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</si>
  <si>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</si>
  <si>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</si>
  <si>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</si>
  <si>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</si>
  <si>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</si>
  <si>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</si>
  <si>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</si>
  <si>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</si>
  <si>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</si>
  <si>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</si>
  <si>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</si>
  <si>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</si>
  <si>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</si>
  <si>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</si>
  <si>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</si>
  <si>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</si>
  <si>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</si>
  <si>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</si>
  <si>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</si>
  <si>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</si>
  <si>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</si>
  <si>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</si>
  <si>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</si>
  <si>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</si>
  <si>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</si>
  <si>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</si>
  <si>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</si>
  <si>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</si>
  <si>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</si>
  <si>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</si>
  <si>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</si>
  <si>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</si>
  <si>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</si>
  <si>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</si>
  <si>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</si>
  <si>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</si>
  <si>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</si>
  <si>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</si>
  <si>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</si>
  <si>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</si>
  <si>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</si>
  <si>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</si>
  <si>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</si>
  <si>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</si>
  <si>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</si>
  <si>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</si>
  <si>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</si>
  <si>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</si>
  <si>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</si>
  <si>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</si>
  <si>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</si>
  <si>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</si>
  <si>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</si>
  <si>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</si>
  <si>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</si>
  <si>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</si>
  <si>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</si>
  <si>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</si>
  <si>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</si>
  <si>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</si>
  <si>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</si>
  <si>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</si>
  <si>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</si>
  <si>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</si>
  <si>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</si>
  <si>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</si>
  <si>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</si>
  <si>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</si>
  <si>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</si>
  <si>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</si>
  <si>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</si>
  <si>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</si>
  <si>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</si>
  <si>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</si>
  <si>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</si>
  <si>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</si>
  <si>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</si>
  <si>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</si>
  <si>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</si>
  <si>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</si>
  <si>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</si>
  <si>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</si>
  <si>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</si>
  <si>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</si>
  <si>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</si>
  <si>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</si>
  <si>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</si>
  <si>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</si>
  <si>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</si>
  <si>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</si>
  <si>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</si>
  <si>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</si>
  <si>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</si>
  <si>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</si>
  <si>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</si>
  <si>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</si>
  <si>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</si>
  <si>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</si>
  <si>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</si>
  <si>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</si>
  <si>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</si>
  <si>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</si>
  <si>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</si>
  <si>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</si>
  <si>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</si>
  <si>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</si>
  <si>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</si>
  <si>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</si>
  <si>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</si>
  <si>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</si>
  <si>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</si>
  <si>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</si>
  <si>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</si>
  <si>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</si>
  <si>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</si>
  <si>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</si>
  <si>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</si>
  <si>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</si>
  <si>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</si>
  <si>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</si>
  <si>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</si>
  <si>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</si>
  <si>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</si>
  <si>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</si>
  <si>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</si>
  <si>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</si>
  <si>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</si>
  <si>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</si>
  <si>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</si>
  <si>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</si>
  <si>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</si>
  <si>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</si>
  <si>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</si>
  <si>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</si>
  <si>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</si>
  <si>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</si>
  <si>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</si>
  <si>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</si>
  <si>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</si>
  <si>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</si>
  <si>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</si>
  <si>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</si>
  <si>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</si>
  <si>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</si>
  <si>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</si>
  <si>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</si>
  <si>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</si>
  <si>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</si>
  <si>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</si>
  <si>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</si>
  <si>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</si>
  <si>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</si>
  <si>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</si>
  <si>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</si>
  <si>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</si>
  <si>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</si>
  <si>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</si>
  <si>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</si>
  <si>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</si>
  <si>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</si>
  <si>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</si>
  <si>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</si>
  <si>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</si>
  <si>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</si>
  <si>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</si>
  <si>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</si>
  <si>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</si>
  <si>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</si>
  <si>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</si>
  <si>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</si>
  <si>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</si>
  <si>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</si>
  <si>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</si>
  <si>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</si>
  <si>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</si>
  <si>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</si>
  <si>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</si>
  <si>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</si>
  <si>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</si>
  <si>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</si>
  <si>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</si>
  <si>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</si>
  <si>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</si>
  <si>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</si>
  <si>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</si>
  <si>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</si>
  <si>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</si>
  <si>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</si>
  <si>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</si>
  <si>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</si>
  <si>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</si>
  <si>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</si>
  <si>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</si>
  <si>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</si>
  <si>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</si>
  <si>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</si>
  <si>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</si>
  <si>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</si>
  <si>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</si>
  <si>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</si>
  <si>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</si>
  <si>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</si>
  <si>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</si>
  <si>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</si>
  <si>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</si>
  <si>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</si>
  <si>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</si>
  <si>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</si>
  <si>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</si>
  <si>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</si>
  <si>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</si>
  <si>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</si>
  <si>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</si>
  <si>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</si>
  <si>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</si>
  <si>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</si>
  <si>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</si>
  <si>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</si>
  <si>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</si>
  <si>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</si>
  <si>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</si>
  <si>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</si>
  <si>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</si>
  <si>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</si>
  <si>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</si>
  <si>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</si>
  <si>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</si>
  <si>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</si>
  <si>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</si>
  <si>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</si>
  <si>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</si>
  <si>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</si>
  <si>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</si>
  <si>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</si>
  <si>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</si>
  <si>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</si>
  <si>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</si>
  <si>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</si>
  <si>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</si>
  <si>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</si>
  <si>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</si>
  <si>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</si>
  <si>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</si>
  <si>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</si>
  <si>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</si>
  <si>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</si>
  <si>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</si>
  <si>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</si>
  <si>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</si>
  <si>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</si>
  <si>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</si>
  <si>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</si>
  <si>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</si>
  <si>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</si>
  <si>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</si>
  <si>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</si>
  <si>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</si>
  <si>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</si>
  <si>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</si>
  <si>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</si>
  <si>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</si>
  <si>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</si>
  <si>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</si>
  <si>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</si>
  <si>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</si>
  <si>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</si>
  <si>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</si>
  <si>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</si>
  <si>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</si>
  <si>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</si>
  <si>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</si>
  <si>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</si>
  <si>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</si>
  <si>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</si>
  <si>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</si>
  <si>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</si>
  <si>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</si>
  <si>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</si>
  <si>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</si>
  <si>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</si>
  <si>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</si>
  <si>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</si>
  <si>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</si>
  <si>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</si>
  <si>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</si>
  <si>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</si>
  <si>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</si>
  <si>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</si>
  <si>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</si>
  <si>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</si>
  <si>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</si>
  <si>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</si>
  <si>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</si>
  <si>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</si>
  <si>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</si>
  <si>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</si>
  <si>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</si>
  <si>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</si>
  <si>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</si>
  <si>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</si>
  <si>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</si>
  <si>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</si>
  <si>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</si>
  <si>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</si>
  <si>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</si>
  <si>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</si>
  <si>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</si>
  <si>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</si>
  <si>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</si>
  <si>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</si>
  <si>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</si>
  <si>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</si>
  <si>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</si>
  <si>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</si>
  <si>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</si>
  <si>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</si>
  <si>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</si>
  <si>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</si>
  <si>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</si>
  <si>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</si>
  <si>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</si>
  <si>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</si>
  <si>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</si>
  <si>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</si>
  <si>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</si>
  <si>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</si>
  <si>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</si>
  <si>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</si>
  <si>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</si>
  <si>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</si>
  <si>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</si>
  <si>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</si>
  <si>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</si>
  <si>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</si>
  <si>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</si>
  <si>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</si>
  <si>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</si>
  <si>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</si>
  <si>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</si>
  <si>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</si>
  <si>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</si>
  <si>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</si>
  <si>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</si>
  <si>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</si>
  <si>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</si>
  <si>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</si>
  <si>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</si>
  <si>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</si>
  <si>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</si>
  <si>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</si>
  <si>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</si>
  <si>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</si>
  <si>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</si>
  <si>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</si>
  <si>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</si>
  <si>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</si>
  <si>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</si>
  <si>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</si>
  <si>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</si>
  <si>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</si>
  <si>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</si>
  <si>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</si>
  <si>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</si>
  <si>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</si>
  <si>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</si>
  <si>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</si>
  <si>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</si>
  <si>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</si>
  <si>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</si>
  <si>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</si>
  <si>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</si>
  <si>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</si>
  <si>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</si>
  <si>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</si>
  <si>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</si>
  <si>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</si>
  <si>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</si>
  <si>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</si>
  <si>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</si>
  <si>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</si>
  <si>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</si>
  <si>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</si>
  <si>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</si>
  <si>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</si>
  <si>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</si>
  <si>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</si>
  <si>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</si>
  <si>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</si>
  <si>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</si>
  <si>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</si>
  <si>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</si>
  <si>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</si>
  <si>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</si>
  <si>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</si>
  <si>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</si>
  <si>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</si>
  <si>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</si>
  <si>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</si>
  <si>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</si>
  <si>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</si>
  <si>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</si>
  <si>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</si>
  <si>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</si>
  <si>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</si>
  <si>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</si>
  <si>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</si>
  <si>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</si>
  <si>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</si>
  <si>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</si>
  <si>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</si>
  <si>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</si>
  <si>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</si>
  <si>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</si>
  <si>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</si>
  <si>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</si>
  <si>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</si>
  <si>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</si>
  <si>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</si>
  <si>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</si>
  <si>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</si>
  <si>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</si>
  <si>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</si>
  <si>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</si>
  <si>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</si>
  <si>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</si>
  <si>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</si>
  <si>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</si>
  <si>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</si>
  <si>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</si>
  <si>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</si>
  <si>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</si>
  <si>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</si>
  <si>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</si>
  <si>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</si>
  <si>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</si>
  <si>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</si>
  <si>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</si>
  <si>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</si>
  <si>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</si>
  <si>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</si>
  <si>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</si>
  <si>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</si>
  <si>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</si>
  <si>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</si>
  <si>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</si>
  <si>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</si>
  <si>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</si>
  <si>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</si>
  <si>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</si>
  <si>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</si>
  <si>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</si>
  <si>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</si>
  <si>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</si>
  <si>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</si>
  <si>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</si>
  <si>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</si>
  <si>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</si>
  <si>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</si>
  <si>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</si>
  <si>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</si>
  <si>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</si>
  <si>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</si>
  <si>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</si>
  <si>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</si>
  <si>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</si>
  <si>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</si>
  <si>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</si>
  <si>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</si>
  <si>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</si>
  <si>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</si>
  <si>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</si>
  <si>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</si>
  <si>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</si>
  <si>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</si>
  <si>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</si>
  <si>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</si>
  <si>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</si>
  <si>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</si>
  <si>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</si>
  <si>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</si>
  <si>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</si>
  <si>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</si>
  <si>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</si>
  <si>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</si>
  <si>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</si>
  <si>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</si>
  <si>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</si>
  <si>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</si>
  <si>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</si>
  <si>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</si>
  <si>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</si>
  <si>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</si>
  <si>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</si>
  <si>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</si>
  <si>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</si>
  <si>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</si>
  <si>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</si>
  <si>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</si>
  <si>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</si>
  <si>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</si>
  <si>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</si>
  <si>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</si>
  <si>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</si>
  <si>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</si>
  <si>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</si>
  <si>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</si>
  <si>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</si>
  <si>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</si>
  <si>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</si>
  <si>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</si>
  <si>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</si>
  <si>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</si>
  <si>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</si>
  <si>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</si>
  <si>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</si>
  <si>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</si>
  <si>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</si>
  <si>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</si>
  <si>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</si>
  <si>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</si>
  <si>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</si>
  <si>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</si>
  <si>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</si>
  <si>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</si>
  <si>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</si>
  <si>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</si>
  <si>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</si>
  <si>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</si>
  <si>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</si>
  <si>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</si>
  <si>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</si>
  <si>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</si>
  <si>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</si>
  <si>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</si>
  <si>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</si>
  <si>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</si>
  <si>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</si>
  <si>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</si>
  <si>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</si>
  <si>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</si>
  <si>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</si>
  <si>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</si>
  <si>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</si>
  <si>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</si>
  <si>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</si>
  <si>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</si>
  <si>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</si>
  <si>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</si>
  <si>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</si>
  <si>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</si>
  <si>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</si>
  <si>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</si>
  <si>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</si>
  <si>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</si>
  <si>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</si>
  <si>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</si>
  <si>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</si>
  <si>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</si>
  <si>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</si>
  <si>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</si>
  <si>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</si>
  <si>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</si>
  <si>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</si>
  <si>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</si>
  <si>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</si>
  <si>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</si>
  <si>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</si>
  <si>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</si>
  <si>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</si>
  <si>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</si>
  <si>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</si>
  <si>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</si>
  <si>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</si>
  <si>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</si>
  <si>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</si>
  <si>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</si>
  <si>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</si>
  <si>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</si>
  <si>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</si>
  <si>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</si>
  <si>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</si>
  <si>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</si>
  <si>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</si>
  <si>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</si>
  <si>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</si>
  <si>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</si>
  <si>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</si>
  <si>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</si>
  <si>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</si>
  <si>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</si>
  <si>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</si>
  <si>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</si>
  <si>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</si>
  <si>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</si>
  <si>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</si>
  <si>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</si>
  <si>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</si>
  <si>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</si>
  <si>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</si>
  <si>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</si>
  <si>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</si>
  <si>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</si>
  <si>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</si>
  <si>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</si>
  <si>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</si>
  <si>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</si>
  <si>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</si>
  <si>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</si>
  <si>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</si>
  <si>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</si>
  <si>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</si>
  <si>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</si>
  <si>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</si>
  <si>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</si>
  <si>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</si>
  <si>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</si>
  <si>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</si>
  <si>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</si>
  <si>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</si>
  <si>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</si>
  <si>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</si>
  <si>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</si>
  <si>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</si>
  <si>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</si>
  <si>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</si>
  <si>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</si>
  <si>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</si>
  <si>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</si>
  <si>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</si>
  <si>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</si>
  <si>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</si>
  <si>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</si>
  <si>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</si>
  <si>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</si>
  <si>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</si>
  <si>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</si>
  <si>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</si>
  <si>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</si>
  <si>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</si>
  <si>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</si>
  <si>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</si>
  <si>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</si>
  <si>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</si>
  <si>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</si>
  <si>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</si>
  <si>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</si>
  <si>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</si>
  <si>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</si>
  <si>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</si>
  <si>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</si>
  <si>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</si>
  <si>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</si>
  <si>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</si>
  <si>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</si>
  <si>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</si>
  <si>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</si>
  <si>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</si>
  <si>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</si>
  <si>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</si>
  <si>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</si>
  <si>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</si>
  <si>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</si>
  <si>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</si>
  <si>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</si>
  <si>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</si>
  <si>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</si>
  <si>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</si>
  <si>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</si>
  <si>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</si>
  <si>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</si>
  <si>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</si>
  <si>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</si>
  <si>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</si>
  <si>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</si>
  <si>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</si>
  <si>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</si>
  <si>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</si>
  <si>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</si>
  <si>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</si>
  <si>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</si>
  <si>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</si>
  <si>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</si>
  <si>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</si>
  <si>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</si>
  <si>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</si>
  <si>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</si>
  <si>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</si>
  <si>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</si>
  <si>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</si>
  <si>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</si>
  <si>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</si>
  <si>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</si>
  <si>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</si>
  <si>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</si>
  <si>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</si>
  <si>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</si>
  <si>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</si>
  <si>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</si>
  <si>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</si>
  <si>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</si>
  <si>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</si>
  <si>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</si>
  <si>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</si>
  <si>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</si>
  <si>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</si>
  <si>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</si>
  <si>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</si>
  <si>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</si>
  <si>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</si>
  <si>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</si>
  <si>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</si>
  <si>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</si>
  <si>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</si>
  <si>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</si>
  <si>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</si>
  <si>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</si>
  <si>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</si>
  <si>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</si>
  <si>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</si>
  <si>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</si>
  <si>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</si>
  <si>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</si>
  <si>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</si>
  <si>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</si>
  <si>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</si>
  <si>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</si>
  <si>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</si>
  <si>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</si>
  <si>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</si>
  <si>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</si>
  <si>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</si>
  <si>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</si>
  <si>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</si>
  <si>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</si>
  <si>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</si>
  <si>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</si>
  <si>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</si>
  <si>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</si>
  <si>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</si>
  <si>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</si>
  <si>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</si>
  <si>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</si>
  <si>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</si>
  <si>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</si>
  <si>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</si>
  <si>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</si>
  <si>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</si>
  <si>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</si>
  <si>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</si>
  <si>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</si>
  <si>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</si>
  <si>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</si>
  <si>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</si>
  <si>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</si>
  <si>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</si>
  <si>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</si>
  <si>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</si>
  <si>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</si>
  <si>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</si>
  <si>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</si>
  <si>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</si>
  <si>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</si>
  <si>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</si>
  <si>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</si>
  <si>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</si>
  <si>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</si>
  <si>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</si>
  <si>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</si>
  <si>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</si>
  <si>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</si>
  <si>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</si>
  <si>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</si>
  <si>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</si>
  <si>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</si>
  <si>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</si>
  <si>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</si>
  <si>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</si>
  <si>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</si>
  <si>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</si>
  <si>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</si>
  <si>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</si>
  <si>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</si>
  <si>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</si>
  <si>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</si>
  <si>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</si>
  <si>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</si>
  <si>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</si>
  <si>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</si>
  <si>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</si>
  <si>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</si>
  <si>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</si>
  <si>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</si>
  <si>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</si>
  <si>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</si>
  <si>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</si>
  <si>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</si>
  <si>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</si>
  <si>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</si>
  <si>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</si>
  <si>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</si>
  <si>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</si>
  <si>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</si>
  <si>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</si>
  <si>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</si>
  <si>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</si>
  <si>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</si>
  <si>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</si>
  <si>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</si>
  <si>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</si>
  <si>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</si>
  <si>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</si>
  <si>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</si>
  <si>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</si>
  <si>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</si>
  <si>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</si>
  <si>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</si>
  <si>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</si>
  <si>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</si>
  <si>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</si>
  <si>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</si>
  <si>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</si>
  <si>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</si>
  <si>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</si>
  <si>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</si>
  <si>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</si>
  <si>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</si>
  <si>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</si>
  <si>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</si>
  <si>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</si>
  <si>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</si>
  <si>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</si>
  <si>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</si>
  <si>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</si>
  <si>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</si>
  <si>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</si>
  <si>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</si>
  <si>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</si>
  <si>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</si>
  <si>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</si>
  <si>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</si>
  <si>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</si>
  <si>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</si>
  <si>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</si>
  <si>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</si>
  <si>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</si>
  <si>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</si>
  <si>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</si>
  <si>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</si>
  <si>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</si>
  <si>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</si>
  <si>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</si>
  <si>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</si>
  <si>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</si>
  <si>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</si>
  <si>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</si>
  <si>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</si>
  <si>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</si>
  <si>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</si>
  <si>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</si>
  <si>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</si>
  <si>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</si>
  <si>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</si>
  <si>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</si>
  <si>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</si>
  <si>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</si>
  <si>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</si>
  <si>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</si>
  <si>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</si>
  <si>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</si>
  <si>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</si>
  <si>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</si>
  <si>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</si>
  <si>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</si>
  <si>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</si>
  <si>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</si>
  <si>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</si>
  <si>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</si>
  <si>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</si>
  <si>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</si>
  <si>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</si>
  <si>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</si>
  <si>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</si>
  <si>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</si>
  <si>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</si>
  <si>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</si>
  <si>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</si>
  <si>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</si>
  <si>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</si>
  <si>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</si>
  <si>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</si>
  <si>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</si>
  <si>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</si>
  <si>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</si>
  <si>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</si>
  <si>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</si>
  <si>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</si>
  <si>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</si>
  <si>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</si>
  <si>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</si>
  <si>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</si>
  <si>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</si>
  <si>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</si>
  <si>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</si>
  <si>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</si>
  <si>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</si>
  <si>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</si>
  <si>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</si>
  <si>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</si>
  <si>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</si>
  <si>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</si>
  <si>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</si>
  <si>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</si>
  <si>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</si>
  <si>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</si>
  <si>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</si>
  <si>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</si>
  <si>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</si>
  <si>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</si>
  <si>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</si>
  <si>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</si>
  <si>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</si>
  <si>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</si>
  <si>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</si>
  <si>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</si>
  <si>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</si>
  <si>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</si>
  <si>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</si>
  <si>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</si>
  <si>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</si>
  <si>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</si>
  <si>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</si>
  <si>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</si>
  <si>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</si>
  <si>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</si>
  <si>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</si>
  <si>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</si>
  <si>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</si>
  <si>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</si>
  <si>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</si>
  <si>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</si>
  <si>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</si>
  <si>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</si>
  <si>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</si>
  <si>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</si>
  <si>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</si>
  <si>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</si>
  <si>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</si>
  <si>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</si>
  <si>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</si>
  <si>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</si>
  <si>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</si>
  <si>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</si>
  <si>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</si>
  <si>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</si>
  <si>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</si>
  <si>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</si>
  <si>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</si>
  <si>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</si>
  <si>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</si>
  <si>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</si>
  <si>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</si>
  <si>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</si>
  <si>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</si>
  <si>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</si>
  <si>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</si>
  <si>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</si>
  <si>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</si>
  <si>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</si>
  <si>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</si>
  <si>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</si>
  <si>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</si>
  <si>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</si>
  <si>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</si>
  <si>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</si>
  <si>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</si>
  <si>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</si>
  <si>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</si>
  <si>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</si>
  <si>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</si>
  <si>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</si>
  <si>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</si>
  <si>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</si>
  <si>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</si>
  <si>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</si>
  <si>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</si>
  <si>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</si>
  <si>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</si>
  <si>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</si>
  <si>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</si>
  <si>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</si>
  <si>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</si>
  <si>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</si>
  <si>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</si>
  <si>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</si>
  <si>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</si>
  <si>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</si>
  <si>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</si>
  <si>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</si>
  <si>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</si>
  <si>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</si>
  <si>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</si>
  <si>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</si>
  <si>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</si>
  <si>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</si>
  <si>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</si>
  <si>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</si>
  <si>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</si>
  <si>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</si>
  <si>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</si>
  <si>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</si>
  <si>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</si>
  <si>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</si>
  <si>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</si>
  <si>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</si>
  <si>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</si>
  <si>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</si>
  <si>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</si>
  <si>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</si>
  <si>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</si>
  <si>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</si>
  <si>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</si>
  <si>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</si>
  <si>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</si>
  <si>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</si>
  <si>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</si>
  <si>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</si>
  <si>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</si>
  <si>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</si>
  <si>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</si>
  <si>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</si>
  <si>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</si>
  <si>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</si>
  <si>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</si>
  <si>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</si>
  <si>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</si>
  <si>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</si>
  <si>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</si>
  <si>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</si>
  <si>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</si>
  <si>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</si>
  <si>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</si>
  <si>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</si>
  <si>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</si>
  <si>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</si>
  <si>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</si>
  <si>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</si>
  <si>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</si>
  <si>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</si>
  <si>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</si>
  <si>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</si>
  <si>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</si>
  <si>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</si>
  <si>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</si>
  <si>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</si>
  <si>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</si>
  <si>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</si>
  <si>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</si>
  <si>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</si>
  <si>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</si>
  <si>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</si>
  <si>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</si>
  <si>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</si>
  <si>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</si>
  <si>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</si>
  <si>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</si>
  <si>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</si>
  <si>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</si>
  <si>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</si>
  <si>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</si>
  <si>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</si>
  <si>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</si>
  <si>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</si>
  <si>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</si>
  <si>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</si>
  <si>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</si>
  <si>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</si>
  <si>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</si>
  <si>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</si>
  <si>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</si>
  <si>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</si>
  <si>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</si>
  <si>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</si>
  <si>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</si>
  <si>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</si>
  <si>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</si>
  <si>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</si>
  <si>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</si>
  <si>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</si>
  <si>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</si>
  <si>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</si>
  <si>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</si>
  <si>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</si>
  <si>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</si>
  <si>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</si>
  <si>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</si>
  <si>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</si>
  <si>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</si>
  <si>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</si>
  <si>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</si>
  <si>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</si>
  <si>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</si>
  <si>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</si>
  <si>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</si>
  <si>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</si>
  <si>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</si>
  <si>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</si>
  <si>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</si>
  <si>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</si>
  <si>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</si>
  <si>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</si>
  <si>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</si>
  <si>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</si>
  <si>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</si>
  <si>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</si>
  <si>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</si>
  <si>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</si>
  <si>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</si>
  <si>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</si>
  <si>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</si>
  <si>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</si>
  <si>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</si>
  <si>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</si>
  <si>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</si>
  <si>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</si>
  <si>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</si>
  <si>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</si>
  <si>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</si>
  <si>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</si>
  <si>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</si>
  <si>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</si>
  <si>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</si>
  <si>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</si>
  <si>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</si>
  <si>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</si>
  <si>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</si>
  <si>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</si>
  <si>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</si>
  <si>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</si>
  <si>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</si>
  <si>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</si>
  <si>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</si>
  <si>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</si>
  <si>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</si>
  <si>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</si>
  <si>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</si>
  <si>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</si>
  <si>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</si>
  <si>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</si>
  <si>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</si>
  <si>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</si>
  <si>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</si>
  <si>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</si>
  <si>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</si>
  <si>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</si>
  <si>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</si>
  <si>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</si>
  <si>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</si>
  <si>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</si>
  <si>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</si>
  <si>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</si>
  <si>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</si>
  <si>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</si>
  <si>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</si>
  <si>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</si>
  <si>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</si>
  <si>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</si>
  <si>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</si>
  <si>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</si>
  <si>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</si>
  <si>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</si>
  <si>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</si>
  <si>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</si>
  <si>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</si>
  <si>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</si>
  <si>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</si>
  <si>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</si>
  <si>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</si>
  <si>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</si>
  <si>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</si>
  <si>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</si>
  <si>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</si>
  <si>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</si>
  <si>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</si>
  <si>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</si>
  <si>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</si>
  <si>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</si>
  <si>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</si>
  <si>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</si>
  <si>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</si>
  <si>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</si>
  <si>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</si>
  <si>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</si>
  <si>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</si>
  <si>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</si>
  <si>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</si>
  <si>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</si>
  <si>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</si>
  <si>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</si>
  <si>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</si>
  <si>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</si>
  <si>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</si>
  <si>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</si>
  <si>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</si>
  <si>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</si>
  <si>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</si>
  <si>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</si>
  <si>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</si>
  <si>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</si>
  <si>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</si>
  <si>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</si>
  <si>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</si>
  <si>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</si>
  <si>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</si>
  <si>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</si>
  <si>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</si>
  <si>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</si>
  <si>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</si>
  <si>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</si>
  <si>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</si>
  <si>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</si>
  <si>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</si>
  <si>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</si>
  <si>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</si>
  <si>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</si>
  <si>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</si>
  <si>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</si>
  <si>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</si>
  <si>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</si>
  <si>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</si>
  <si>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</si>
  <si>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</si>
  <si>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</si>
  <si>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</si>
  <si>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</si>
  <si>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</si>
  <si>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</si>
  <si>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</si>
  <si>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</si>
  <si>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</si>
  <si>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</si>
  <si>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</si>
  <si>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</si>
  <si>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</si>
  <si>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</si>
  <si>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</si>
  <si>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</si>
  <si>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</si>
  <si>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</si>
  <si>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</si>
  <si>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</si>
  <si>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</si>
  <si>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</si>
  <si>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</si>
  <si>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</si>
  <si>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</si>
  <si>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</si>
  <si>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</si>
  <si>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</si>
  <si>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</si>
  <si>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</si>
  <si>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</si>
  <si>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</si>
  <si>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</si>
  <si>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</si>
  <si>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</si>
  <si>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</si>
  <si>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</si>
  <si>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</si>
  <si>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</si>
  <si>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</si>
  <si>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</si>
  <si>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</si>
  <si>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</si>
  <si>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</si>
  <si>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</si>
  <si>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</si>
  <si>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</si>
  <si>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</si>
  <si>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</si>
  <si>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</si>
  <si>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</si>
  <si>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</si>
  <si>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</si>
  <si>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</si>
  <si>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</si>
  <si>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</si>
  <si>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</si>
  <si>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</si>
  <si>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</si>
  <si>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</si>
  <si>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</si>
  <si>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</si>
  <si>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</si>
  <si>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</si>
  <si>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</si>
  <si>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</si>
  <si>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</si>
  <si>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</si>
  <si>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</si>
  <si>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</si>
  <si>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</si>
  <si>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</si>
  <si>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</si>
  <si>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</si>
  <si>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</si>
  <si>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</si>
  <si>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</si>
  <si>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</si>
  <si>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</si>
  <si>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</si>
  <si>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</si>
  <si>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</si>
  <si>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</si>
  <si>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</si>
  <si>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</si>
  <si>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</si>
  <si>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</si>
  <si>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</si>
  <si>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</si>
  <si>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</si>
  <si>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</si>
  <si>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</si>
  <si>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</si>
  <si>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</si>
  <si>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</si>
  <si>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</si>
  <si>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</si>
  <si>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</si>
  <si>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</si>
  <si>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</si>
  <si>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</si>
  <si>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</si>
  <si>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</si>
  <si>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</si>
  <si>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</si>
  <si>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</si>
  <si>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</si>
  <si>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</si>
  <si>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</si>
  <si>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</si>
  <si>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</si>
  <si>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</si>
  <si>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</si>
  <si>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</si>
  <si>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</si>
  <si>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</si>
  <si>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</si>
  <si>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</si>
  <si>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</si>
  <si>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</si>
  <si>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</si>
  <si>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</si>
  <si>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</si>
  <si>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</si>
  <si>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</si>
  <si>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</si>
  <si>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</si>
  <si>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</si>
  <si>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</si>
  <si>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</si>
  <si>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</si>
  <si>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</si>
  <si>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</si>
  <si>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</si>
  <si>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</si>
  <si>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</si>
  <si>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</si>
  <si>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</si>
  <si>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</si>
  <si>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</si>
  <si>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</si>
  <si>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</si>
  <si>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</si>
  <si>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</si>
  <si>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</si>
  <si>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</si>
  <si>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</si>
  <si>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</si>
  <si>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</si>
  <si>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</si>
  <si>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</si>
  <si>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</si>
  <si>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</si>
  <si>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</si>
  <si>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</si>
  <si>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</si>
  <si>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</si>
  <si>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</si>
  <si>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</si>
  <si>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</si>
  <si>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</si>
  <si>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</si>
  <si>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</si>
  <si>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</si>
  <si>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</si>
  <si>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</si>
  <si>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</si>
  <si>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</si>
  <si>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</si>
  <si>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</si>
  <si>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</si>
  <si>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</si>
  <si>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</si>
  <si>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</si>
  <si>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</si>
  <si>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</si>
  <si>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</si>
  <si>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</si>
  <si>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</si>
  <si>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</si>
  <si>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</si>
  <si>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</si>
  <si>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</si>
  <si>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</si>
  <si>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</si>
  <si>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</si>
  <si>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</si>
  <si>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</si>
  <si>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</si>
  <si>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</si>
  <si>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</si>
  <si>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</si>
  <si>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</si>
  <si>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</si>
  <si>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</si>
  <si>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</si>
  <si>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</si>
  <si>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</si>
  <si>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</si>
  <si>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</si>
  <si>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</si>
  <si>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</si>
  <si>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</si>
  <si>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</si>
  <si>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</si>
  <si>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</si>
  <si>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</si>
  <si>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</si>
  <si>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</si>
  <si>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</si>
  <si>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</si>
  <si>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</si>
  <si>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</si>
  <si>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</si>
  <si>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</si>
  <si>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</si>
  <si>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</si>
  <si>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</si>
  <si>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</si>
  <si>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</si>
  <si>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</si>
  <si>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</si>
  <si>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</si>
  <si>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</si>
  <si>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</si>
  <si>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</si>
  <si>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</si>
  <si>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</si>
  <si>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</si>
  <si>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</si>
  <si>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</si>
  <si>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</si>
  <si>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</si>
  <si>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</si>
  <si>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</si>
  <si>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</si>
  <si>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</si>
  <si>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</si>
  <si>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</si>
  <si>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</si>
  <si>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</si>
  <si>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</si>
  <si>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</si>
  <si>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</si>
  <si>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</si>
  <si>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</si>
  <si>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</si>
  <si>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</si>
  <si>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</si>
  <si>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</si>
  <si>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</si>
  <si>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</si>
  <si>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</si>
  <si>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</si>
  <si>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</si>
  <si>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</si>
  <si>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</si>
  <si>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</si>
  <si>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</si>
  <si>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</si>
  <si>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</si>
  <si>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</si>
  <si>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</si>
  <si>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</si>
  <si>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</si>
  <si>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</si>
  <si>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</si>
  <si>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</si>
  <si>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</si>
  <si>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</si>
  <si>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</si>
  <si>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</si>
  <si>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</si>
  <si>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</si>
  <si>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</si>
  <si>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</si>
  <si>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</si>
  <si>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</si>
  <si>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</si>
  <si>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</si>
  <si>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</si>
  <si>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</si>
  <si>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</si>
  <si>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</si>
  <si>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</si>
  <si>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</si>
  <si>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</si>
  <si>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</si>
  <si>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</si>
  <si>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</si>
  <si>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</si>
  <si>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</si>
  <si>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</si>
  <si>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</si>
  <si>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</si>
  <si>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</si>
  <si>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</si>
  <si>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</si>
  <si>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</si>
  <si>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</si>
  <si>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</si>
  <si>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</si>
  <si>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</si>
  <si>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</si>
  <si>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</si>
  <si>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</si>
  <si>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</si>
  <si>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</si>
  <si>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</si>
  <si>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</si>
  <si>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</si>
  <si>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</si>
  <si>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</si>
  <si>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</si>
  <si>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</si>
  <si>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</si>
  <si>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</si>
  <si>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</si>
  <si>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</si>
  <si>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</si>
  <si>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</si>
  <si>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</si>
  <si>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</si>
  <si>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</si>
  <si>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</si>
  <si>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</si>
  <si>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</si>
  <si>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</si>
  <si>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</si>
  <si>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</si>
  <si>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</si>
  <si>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</si>
  <si>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</si>
  <si>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</si>
  <si>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</si>
  <si>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</si>
  <si>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</si>
  <si>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</si>
  <si>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</si>
  <si>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</si>
  <si>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</si>
  <si>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</si>
  <si>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</si>
  <si>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</si>
  <si>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</si>
  <si>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</si>
  <si>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</si>
  <si>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</si>
  <si>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</si>
  <si>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</si>
  <si>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</si>
  <si>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</si>
  <si>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</si>
  <si>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</si>
  <si>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</si>
  <si>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</si>
  <si>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</si>
  <si>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</si>
  <si>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</si>
  <si>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</si>
  <si>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</si>
  <si>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</si>
  <si>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</si>
  <si>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</si>
  <si>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</si>
  <si>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</si>
  <si>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</si>
  <si>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</si>
  <si>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</si>
  <si>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</si>
  <si>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</si>
  <si>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</si>
  <si>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</si>
  <si>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</si>
  <si>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</si>
  <si>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</si>
  <si>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</si>
  <si>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</si>
  <si>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</si>
  <si>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</si>
  <si>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</si>
  <si>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</si>
  <si>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</si>
  <si>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</si>
  <si>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</si>
  <si>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</si>
  <si>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</si>
  <si>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</si>
  <si>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</si>
  <si>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</si>
  <si>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</si>
  <si>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</si>
  <si>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</si>
  <si>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</si>
  <si>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</si>
  <si>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</si>
  <si>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</si>
  <si>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</si>
  <si>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</si>
  <si>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</si>
  <si>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</si>
  <si>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</si>
  <si>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</si>
  <si>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</si>
  <si>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</si>
  <si>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</si>
  <si>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</si>
  <si>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</si>
  <si>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</si>
  <si>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</si>
  <si>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</si>
  <si>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</si>
  <si>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</si>
  <si>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</si>
  <si>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</si>
  <si>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</si>
  <si>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</si>
  <si>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</si>
  <si>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</si>
  <si>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</si>
  <si>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</si>
  <si>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</si>
  <si>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</si>
  <si>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</si>
  <si>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</si>
  <si>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</si>
  <si>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</si>
  <si>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</si>
  <si>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</si>
  <si>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</si>
  <si>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</si>
  <si>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</si>
  <si>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</si>
  <si>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</si>
  <si>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</si>
  <si>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</si>
  <si>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</si>
  <si>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</si>
  <si>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</si>
  <si>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</si>
  <si>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</si>
  <si>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</si>
  <si>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</si>
  <si>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</si>
  <si>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</si>
  <si>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</si>
  <si>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</si>
  <si>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</si>
  <si>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</si>
  <si>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</si>
  <si>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</si>
  <si>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</si>
  <si>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</si>
  <si>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</si>
  <si>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</si>
  <si>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</si>
  <si>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</si>
  <si>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</si>
  <si>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</si>
  <si>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</si>
  <si>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</si>
  <si>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</si>
  <si>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</si>
  <si>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</si>
  <si>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</si>
  <si>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</si>
  <si>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</si>
  <si>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</si>
  <si>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</si>
  <si>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</si>
  <si>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</si>
  <si>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</si>
  <si>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</si>
  <si>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</si>
  <si>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</si>
  <si>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</si>
  <si>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</si>
  <si>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</si>
  <si>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</si>
  <si>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</si>
  <si>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</si>
  <si>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</si>
  <si>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</si>
  <si>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</si>
  <si>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</si>
  <si>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</si>
  <si>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</si>
  <si>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</si>
  <si>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</si>
  <si>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</si>
  <si>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</si>
  <si>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</si>
  <si>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</si>
  <si>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</si>
  <si>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</si>
  <si>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</si>
  <si>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</si>
  <si>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</si>
  <si>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</si>
  <si>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</si>
  <si>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</si>
  <si>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</si>
  <si>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</si>
  <si>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</si>
  <si>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</si>
  <si>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</si>
  <si>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</si>
  <si>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</si>
  <si>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</si>
  <si>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</si>
  <si>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</si>
  <si>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</si>
  <si>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</si>
  <si>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</si>
  <si>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</si>
  <si>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</si>
  <si>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</si>
  <si>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</si>
  <si>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</si>
  <si>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</si>
  <si>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</si>
  <si>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</si>
  <si>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</si>
  <si>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</si>
  <si>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</si>
  <si>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</si>
  <si>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</si>
  <si>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</si>
  <si>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</si>
  <si>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</si>
  <si>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</si>
  <si>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</si>
  <si>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</si>
  <si>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</si>
  <si>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</si>
  <si>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</si>
  <si>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</si>
  <si>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</si>
  <si>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</si>
  <si>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</si>
  <si>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</si>
  <si>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</si>
  <si>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</si>
  <si>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</si>
  <si>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</si>
  <si>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</si>
  <si>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</si>
  <si>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</si>
  <si>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</si>
  <si>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</si>
  <si>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</si>
  <si>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</si>
  <si>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</si>
  <si>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</si>
  <si>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</si>
  <si>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</si>
  <si>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</si>
  <si>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</si>
  <si>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</si>
  <si>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</si>
  <si>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</si>
  <si>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</si>
  <si>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</si>
  <si>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</si>
  <si>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</si>
  <si>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</si>
  <si>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</si>
  <si>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</si>
  <si>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</si>
  <si>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</si>
  <si>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</si>
  <si>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</si>
  <si>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</si>
  <si>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</si>
  <si>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</si>
  <si>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</si>
  <si>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</si>
  <si>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</si>
  <si>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</si>
  <si>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</si>
  <si>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</si>
  <si>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</si>
  <si>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</si>
  <si>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</si>
  <si>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</si>
  <si>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</si>
  <si>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</si>
  <si>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</si>
  <si>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</si>
  <si>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</si>
  <si>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</si>
  <si>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</si>
  <si>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</si>
  <si>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</si>
  <si>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</si>
  <si>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</si>
  <si>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</si>
  <si>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</si>
  <si>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</si>
  <si>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</si>
  <si>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</si>
  <si>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</si>
  <si>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</si>
  <si>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</si>
  <si>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</si>
  <si>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</si>
  <si>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</si>
  <si>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</si>
  <si>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</si>
  <si>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</si>
  <si>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</si>
  <si>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</si>
  <si>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</si>
  <si>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</si>
  <si>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</si>
  <si>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</si>
  <si>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</si>
  <si>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</si>
  <si>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</si>
  <si>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</si>
  <si>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</si>
  <si>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</si>
  <si>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</si>
  <si>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</si>
  <si>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</si>
  <si>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</si>
  <si>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</si>
  <si>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</si>
  <si>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</si>
  <si>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</si>
  <si>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</si>
  <si>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</si>
  <si>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</si>
  <si>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</si>
  <si>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</si>
  <si>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</si>
  <si>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</si>
  <si>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</si>
  <si>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</si>
  <si>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</si>
  <si>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</si>
  <si>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</si>
  <si>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</si>
  <si>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</si>
  <si>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</si>
  <si>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</si>
  <si>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</si>
  <si>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</si>
  <si>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</si>
  <si>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</si>
  <si>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</si>
  <si>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</si>
  <si>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</si>
  <si>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</si>
  <si>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</si>
  <si>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</si>
  <si>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</si>
  <si>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</si>
  <si>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</si>
  <si>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</si>
  <si>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</si>
  <si>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</si>
  <si>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</si>
  <si>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</si>
  <si>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</si>
  <si>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</si>
  <si>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</si>
  <si>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</si>
  <si>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</si>
  <si>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</si>
  <si>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</si>
  <si>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</si>
  <si>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</si>
  <si>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</si>
  <si>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</si>
  <si>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</si>
  <si>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</si>
  <si>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</si>
  <si>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</si>
  <si>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</si>
  <si>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</si>
  <si>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</si>
  <si>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</si>
  <si>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</si>
  <si>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</si>
  <si>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</si>
  <si>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</si>
  <si>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</si>
  <si>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</si>
  <si>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</si>
  <si>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</si>
  <si>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</si>
  <si>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</si>
  <si>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</si>
  <si>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</si>
  <si>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</si>
  <si>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</si>
  <si>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</si>
  <si>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</si>
  <si>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</si>
  <si>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</si>
  <si>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</si>
  <si>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</si>
  <si>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</si>
  <si>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</si>
  <si>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</si>
  <si>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</si>
  <si>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</si>
  <si>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</si>
  <si>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</si>
  <si>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</si>
  <si>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</si>
  <si>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</si>
  <si>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</si>
  <si>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</si>
  <si>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</si>
  <si>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</si>
  <si>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</si>
  <si>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</si>
  <si>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</si>
  <si>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</si>
  <si>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</si>
  <si>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</si>
  <si>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</si>
  <si>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</si>
  <si>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</si>
  <si>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</si>
  <si>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</si>
  <si>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</si>
  <si>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</si>
  <si>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</si>
  <si>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</si>
  <si>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</si>
  <si>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</si>
  <si>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</si>
  <si>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</si>
  <si>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</si>
  <si>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</si>
  <si>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</si>
  <si>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</si>
  <si>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</si>
  <si>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</si>
  <si>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</si>
  <si>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</si>
  <si>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</si>
  <si>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</si>
  <si>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</si>
  <si>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</si>
  <si>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</si>
  <si>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</si>
  <si>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</si>
  <si>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</si>
  <si>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</si>
  <si>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</si>
  <si>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</si>
  <si>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</si>
  <si>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</si>
  <si>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</si>
  <si>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</si>
  <si>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</si>
  <si>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</si>
  <si>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</si>
  <si>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</si>
  <si>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</si>
  <si>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</si>
  <si>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</si>
  <si>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</si>
  <si>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</si>
  <si>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</si>
  <si>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</si>
  <si>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</si>
  <si>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</si>
  <si>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</si>
  <si>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</si>
  <si>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</si>
  <si>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</si>
  <si>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</si>
  <si>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</si>
  <si>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</si>
  <si>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</si>
  <si>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</si>
  <si>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</si>
  <si>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</si>
  <si>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</si>
  <si>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</si>
  <si>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</si>
  <si>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</si>
  <si>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</si>
  <si>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</si>
  <si>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</si>
  <si>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</si>
  <si>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</si>
  <si>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</si>
  <si>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</si>
  <si>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</si>
  <si>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</si>
  <si>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</si>
  <si>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</si>
  <si>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</si>
  <si>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</si>
  <si>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</si>
  <si>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</si>
  <si>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</si>
  <si>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</si>
  <si>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</si>
  <si>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</si>
  <si>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</si>
  <si>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</si>
  <si>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</si>
  <si>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</si>
  <si>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</si>
  <si>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</si>
  <si>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</si>
  <si>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</si>
  <si>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</si>
  <si>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</si>
  <si>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</si>
  <si>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</si>
  <si>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</si>
  <si>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</si>
  <si>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</si>
  <si>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</si>
  <si>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</si>
  <si>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</si>
  <si>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</si>
  <si>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</si>
  <si>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</si>
  <si>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</si>
  <si>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</si>
  <si>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</si>
  <si>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</si>
  <si>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</si>
  <si>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</si>
  <si>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</si>
  <si>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</si>
  <si>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</si>
  <si>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</si>
  <si>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</si>
  <si>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</si>
  <si>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</si>
  <si>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</si>
  <si>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</si>
  <si>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</si>
  <si>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</si>
  <si>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</si>
  <si>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</si>
  <si>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</si>
  <si>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</si>
  <si>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</si>
  <si>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</si>
  <si>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</si>
  <si>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</si>
  <si>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</si>
  <si>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</si>
  <si>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</si>
  <si>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</si>
  <si>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</si>
  <si>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</si>
  <si>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</si>
  <si>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</si>
  <si>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</si>
  <si>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</si>
  <si>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</si>
  <si>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</si>
  <si>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</si>
  <si>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</si>
  <si>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</si>
  <si>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</si>
  <si>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</si>
  <si>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</si>
  <si>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</si>
  <si>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</si>
  <si>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</si>
  <si>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</si>
  <si>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</si>
  <si>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</si>
  <si>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</si>
  <si>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</si>
  <si>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</si>
  <si>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</si>
  <si>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</si>
  <si>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</si>
  <si>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</si>
  <si>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</si>
  <si>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</si>
  <si>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</si>
  <si>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</si>
  <si>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</si>
  <si>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</si>
  <si>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</si>
  <si>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</si>
  <si>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</si>
  <si>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</si>
  <si>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</si>
  <si>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</si>
  <si>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</si>
  <si>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</si>
  <si>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</si>
  <si>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</si>
  <si>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</si>
  <si>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</si>
  <si>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</si>
  <si>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</si>
  <si>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</si>
  <si>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</si>
  <si>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</si>
  <si>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</si>
  <si>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</si>
  <si>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</si>
  <si>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</si>
  <si>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</si>
  <si>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</si>
  <si>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</si>
  <si>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</si>
  <si>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</si>
  <si>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</si>
  <si>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</si>
  <si>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</si>
  <si>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</si>
  <si>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</si>
  <si>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</si>
  <si>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</si>
  <si>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</si>
  <si>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</si>
  <si>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</si>
  <si>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</si>
  <si>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</si>
  <si>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</si>
  <si>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</si>
  <si>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</si>
  <si>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</si>
  <si>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</si>
  <si>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</si>
  <si>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</si>
  <si>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</si>
  <si>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</si>
  <si>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</si>
  <si>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</si>
  <si>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</si>
  <si>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</si>
  <si>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</si>
  <si>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</si>
  <si>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</si>
  <si>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</si>
  <si>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</si>
  <si>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</si>
  <si>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</si>
  <si>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</si>
  <si>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</si>
  <si>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</si>
  <si>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</si>
  <si>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</si>
  <si>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</si>
  <si>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</si>
  <si>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</si>
  <si>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</si>
  <si>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</si>
  <si>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</si>
  <si>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</si>
  <si>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</si>
  <si>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</si>
  <si>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</si>
  <si>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</si>
  <si>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</si>
  <si>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</si>
  <si>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</si>
  <si>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</si>
  <si>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</si>
  <si>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</si>
  <si>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</si>
  <si>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</si>
  <si>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</si>
  <si>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</si>
  <si>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</si>
  <si>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</si>
  <si>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</si>
  <si>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</si>
  <si>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</si>
  <si>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</si>
  <si>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</si>
  <si>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</si>
  <si>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</si>
  <si>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</si>
  <si>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</si>
  <si>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</si>
  <si>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</si>
  <si>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</si>
  <si>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</si>
  <si>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</si>
  <si>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</si>
  <si>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</si>
  <si>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</si>
  <si>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</si>
  <si>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</si>
  <si>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</si>
  <si>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</si>
  <si>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</si>
  <si>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</si>
  <si>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</si>
  <si>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</si>
  <si>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</si>
  <si>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</si>
  <si>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</si>
  <si>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</si>
  <si>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</si>
  <si>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</si>
  <si>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</si>
  <si>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</si>
  <si>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</si>
  <si>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</si>
  <si>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</si>
  <si>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</si>
  <si>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</si>
  <si>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</si>
  <si>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</si>
  <si>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</si>
  <si>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</si>
  <si>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</si>
  <si>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</si>
  <si>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</si>
  <si>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</si>
  <si>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</si>
  <si>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</si>
  <si>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</si>
  <si>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</si>
  <si>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</si>
  <si>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</si>
  <si>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</si>
  <si>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</si>
  <si>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</si>
  <si>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</si>
  <si>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</si>
  <si>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</si>
  <si>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</si>
  <si>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</si>
  <si>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</si>
  <si>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</si>
  <si>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</si>
  <si>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</si>
  <si>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</si>
  <si>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</si>
  <si>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</si>
  <si>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</si>
  <si>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</si>
  <si>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</si>
  <si>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</si>
  <si>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</si>
  <si>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</si>
  <si>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</si>
  <si>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</si>
  <si>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</si>
  <si>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</si>
  <si>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</si>
  <si>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</si>
  <si>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</si>
  <si>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</si>
  <si>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</si>
  <si>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</si>
  <si>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</si>
  <si>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</si>
  <si>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</si>
  <si>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</si>
  <si>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</si>
  <si>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</si>
  <si>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</si>
  <si>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</si>
  <si>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</si>
  <si>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</si>
  <si>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</si>
  <si>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</si>
  <si>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</si>
  <si>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</si>
  <si>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</si>
  <si>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</si>
  <si>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</si>
  <si>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</si>
  <si>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</si>
  <si>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</si>
  <si>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</si>
  <si>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</si>
  <si>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</si>
  <si>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</si>
  <si>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</si>
  <si>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</si>
  <si>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</si>
  <si>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</si>
  <si>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</si>
  <si>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</si>
  <si>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</si>
  <si>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</si>
  <si>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</si>
  <si>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</si>
  <si>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</si>
  <si>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</si>
  <si>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</si>
  <si>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</si>
  <si>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</si>
  <si>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</si>
  <si>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</si>
  <si>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</si>
  <si>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</si>
  <si>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</si>
  <si>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</si>
  <si>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</si>
  <si>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</si>
  <si>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</si>
  <si>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</si>
  <si>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</si>
  <si>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</si>
  <si>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</si>
  <si>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</si>
  <si>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</si>
  <si>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</si>
  <si>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</si>
  <si>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</si>
  <si>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</si>
  <si>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</si>
  <si>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</si>
  <si>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</si>
  <si>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</si>
  <si>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</si>
  <si>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</si>
  <si>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</si>
  <si>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</si>
  <si>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</si>
  <si>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</si>
  <si>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</si>
  <si>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</si>
  <si>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</si>
  <si>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</si>
  <si>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</si>
  <si>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</si>
  <si>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</si>
  <si>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</si>
  <si>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</si>
  <si>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</si>
  <si>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</si>
  <si>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</si>
  <si>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</si>
  <si>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</si>
  <si>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</si>
  <si>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</si>
  <si>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</si>
  <si>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</si>
  <si>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</si>
  <si>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</si>
  <si>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</si>
  <si>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</si>
  <si>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</si>
  <si>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</si>
  <si>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</si>
  <si>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</si>
  <si>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</si>
  <si>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</si>
  <si>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</si>
  <si>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</si>
  <si>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</si>
  <si>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</si>
  <si>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</si>
  <si>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</si>
  <si>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</si>
  <si>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</si>
  <si>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</si>
  <si>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</si>
  <si>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</si>
  <si>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</si>
  <si>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</si>
  <si>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</si>
  <si>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</si>
  <si>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</si>
  <si>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</si>
  <si>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</si>
  <si>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</si>
  <si>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</si>
  <si>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</si>
  <si>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</si>
  <si>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</si>
  <si>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</si>
  <si>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</si>
  <si>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</si>
  <si>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</si>
  <si>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</si>
  <si>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</si>
  <si>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</si>
  <si>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</si>
  <si>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</si>
  <si>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</si>
  <si>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</si>
  <si>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</si>
  <si>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</si>
  <si>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</si>
  <si>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</si>
  <si>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</si>
  <si>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</si>
  <si>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</si>
  <si>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</si>
  <si>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</si>
  <si>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</si>
  <si>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</si>
  <si>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</si>
  <si>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</si>
  <si>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</si>
  <si>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</si>
  <si>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</si>
  <si>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</si>
  <si>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</si>
  <si>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</si>
  <si>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</si>
  <si>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</si>
  <si>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</si>
  <si>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</si>
  <si>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</si>
  <si>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</si>
  <si>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</si>
  <si>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</si>
  <si>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</si>
  <si>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</si>
  <si>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</si>
  <si>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</si>
  <si>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</si>
  <si>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</si>
  <si>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</si>
  <si>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</si>
  <si>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</si>
  <si>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</si>
  <si>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</si>
  <si>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</si>
  <si>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</si>
  <si>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</si>
  <si>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</si>
  <si>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</si>
  <si>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</si>
  <si>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</si>
  <si>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</si>
  <si>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</si>
  <si>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</si>
  <si>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</si>
  <si>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</si>
  <si>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</si>
  <si>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</si>
  <si>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</si>
  <si>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</si>
  <si>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</si>
  <si>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</si>
  <si>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</si>
  <si>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</si>
  <si>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</si>
  <si>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</si>
  <si>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</si>
  <si>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</si>
  <si>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</si>
  <si>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</si>
  <si>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</si>
  <si>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</si>
  <si>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</si>
  <si>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</si>
  <si>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</si>
  <si>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</si>
  <si>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</si>
  <si>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</si>
  <si>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</si>
  <si>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</si>
  <si>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</si>
  <si>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</si>
  <si>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</si>
  <si>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</si>
  <si>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</si>
  <si>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</si>
  <si>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</si>
  <si>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</si>
  <si>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</si>
  <si>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</si>
  <si>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</si>
  <si>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</si>
  <si>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</si>
  <si>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</si>
  <si>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</si>
  <si>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</si>
  <si>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</si>
  <si>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</si>
  <si>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</si>
  <si>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</si>
  <si>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</si>
  <si>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</si>
  <si>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</si>
  <si>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</si>
  <si>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</si>
  <si>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</si>
  <si>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</si>
  <si>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</si>
  <si>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</si>
  <si>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</si>
  <si>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</si>
  <si>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</si>
  <si>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</si>
  <si>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</si>
  <si>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</si>
  <si>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</si>
  <si>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</si>
  <si>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</si>
  <si>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</si>
  <si>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</si>
  <si>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</si>
  <si>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</si>
  <si>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</si>
  <si>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</si>
  <si>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</si>
  <si>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</si>
  <si>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</si>
  <si>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</si>
  <si>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</si>
  <si>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</si>
  <si>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</si>
  <si>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</si>
  <si>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</si>
  <si>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</si>
  <si>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</si>
  <si>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</si>
  <si>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</si>
  <si>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</si>
  <si>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</si>
  <si>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</si>
  <si>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</si>
  <si>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</si>
  <si>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</si>
  <si>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</si>
  <si>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</si>
  <si>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</si>
  <si>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</si>
  <si>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</si>
  <si>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</si>
  <si>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</si>
  <si>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</si>
  <si>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</si>
  <si>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</si>
  <si>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</si>
  <si>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</si>
  <si>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</si>
  <si>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</si>
  <si>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</si>
  <si>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</si>
  <si>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</si>
  <si>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</si>
  <si>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</si>
  <si>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</si>
  <si>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</si>
  <si>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</si>
  <si>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</si>
  <si>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</si>
  <si>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</si>
  <si>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</si>
  <si>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</si>
  <si>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</si>
  <si>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</si>
  <si>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</si>
  <si>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</si>
  <si>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</si>
  <si>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</si>
  <si>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</si>
  <si>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</si>
  <si>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</si>
  <si>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</si>
  <si>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</si>
  <si>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</si>
  <si>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</si>
  <si>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</si>
  <si>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</si>
  <si>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</si>
  <si>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</si>
  <si>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</si>
  <si>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</si>
  <si>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</si>
  <si>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</si>
  <si>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</si>
  <si>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</si>
  <si>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</si>
  <si>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</si>
  <si>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</si>
  <si>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</si>
  <si>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</si>
  <si>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</si>
  <si>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</si>
  <si>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</si>
  <si>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</si>
  <si>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</si>
  <si>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</si>
  <si>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</si>
  <si>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</si>
  <si>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</si>
  <si>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</si>
  <si>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</si>
  <si>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</si>
  <si>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</si>
  <si>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</si>
  <si>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</si>
  <si>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</si>
  <si>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</si>
  <si>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</si>
  <si>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</si>
  <si>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</si>
  <si>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</si>
  <si>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</si>
  <si>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</si>
  <si>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</si>
  <si>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</si>
  <si>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</si>
  <si>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</si>
  <si>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</si>
  <si>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</si>
  <si>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</si>
  <si>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</si>
  <si>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</si>
  <si>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</si>
  <si>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</si>
  <si>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</si>
  <si>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</si>
  <si>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</si>
  <si>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</si>
  <si>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</si>
  <si>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</si>
  <si>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</si>
  <si>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</si>
  <si>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</si>
  <si>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</si>
  <si>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</si>
  <si>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</si>
  <si>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</si>
  <si>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</si>
  <si>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</si>
  <si>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</si>
  <si>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</si>
  <si>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</si>
  <si>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</si>
  <si>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</si>
  <si>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</si>
  <si>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</si>
  <si>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</si>
  <si>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</si>
  <si>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</si>
  <si>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</si>
  <si>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</si>
  <si>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</si>
  <si>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</si>
  <si>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</si>
  <si>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</si>
  <si>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</si>
  <si>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</si>
  <si>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</si>
  <si>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</si>
  <si>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</si>
  <si>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</si>
  <si>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</si>
  <si>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</si>
  <si>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</si>
  <si>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</si>
  <si>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</si>
  <si>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</si>
  <si>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</si>
  <si>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</si>
  <si>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</si>
  <si>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</si>
  <si>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</si>
  <si>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</si>
  <si>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</si>
  <si>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</si>
  <si>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</si>
  <si>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</si>
  <si>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</si>
  <si>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</si>
  <si>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</si>
  <si>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</si>
  <si>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</si>
  <si>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</si>
  <si>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</si>
  <si>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</si>
  <si>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</si>
  <si>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</si>
  <si>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</si>
  <si>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</si>
  <si>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</si>
  <si>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</si>
  <si>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</si>
  <si>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</si>
  <si>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</si>
  <si>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</si>
  <si>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</si>
  <si>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</si>
  <si>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</si>
  <si>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</si>
  <si>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</si>
  <si>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</si>
  <si>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</si>
  <si>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</si>
  <si>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</si>
  <si>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</si>
  <si>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</si>
  <si>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</si>
  <si>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</si>
  <si>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</si>
  <si>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</si>
  <si>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</si>
  <si>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</si>
  <si>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</si>
  <si>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</si>
  <si>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</si>
  <si>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</si>
  <si>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</si>
  <si>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</si>
  <si>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</si>
  <si>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</si>
  <si>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</si>
  <si>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</si>
  <si>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</si>
  <si>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</si>
  <si>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</si>
  <si>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</si>
  <si>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</si>
  <si>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</si>
  <si>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</si>
  <si>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</si>
  <si>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</si>
  <si>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</si>
  <si>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</si>
  <si>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</si>
  <si>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</si>
  <si>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</si>
  <si>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</si>
  <si>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</si>
  <si>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</si>
  <si>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</si>
  <si>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</si>
  <si>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</si>
  <si>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</si>
  <si>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</si>
  <si>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</si>
  <si>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</si>
  <si>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</si>
  <si>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</si>
  <si>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</si>
  <si>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</si>
  <si>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</si>
  <si>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</si>
  <si>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</si>
  <si>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</si>
  <si>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</si>
  <si>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</si>
  <si>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</si>
  <si>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</si>
  <si>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</si>
  <si>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</si>
  <si>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</si>
  <si>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</si>
  <si>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</si>
  <si>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</si>
  <si>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</si>
  <si>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</si>
  <si>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</si>
  <si>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</si>
  <si>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</si>
  <si>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</si>
  <si>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</si>
  <si>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</si>
  <si>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</si>
  <si>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</si>
  <si>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</si>
  <si>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</si>
  <si>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</si>
  <si>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</si>
  <si>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</si>
  <si>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</si>
  <si>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</si>
  <si>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</si>
  <si>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</si>
  <si>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</si>
  <si>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</si>
  <si>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</si>
  <si>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</si>
  <si>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</si>
  <si>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</si>
  <si>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</si>
  <si>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</si>
  <si>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</si>
  <si>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</si>
  <si>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</si>
  <si>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</si>
  <si>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</si>
  <si>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</si>
  <si>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</si>
  <si>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</si>
  <si>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</si>
  <si>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</si>
  <si>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</si>
  <si>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</si>
  <si>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</si>
  <si>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</si>
  <si>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</si>
  <si>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</si>
  <si>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</si>
  <si>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</si>
  <si>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</si>
  <si>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</si>
  <si>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</si>
  <si>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</si>
  <si>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</si>
  <si>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</si>
  <si>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</si>
  <si>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</si>
  <si>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</si>
  <si>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</si>
  <si>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</si>
  <si>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</si>
  <si>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</si>
  <si>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</si>
  <si>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</si>
  <si>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</si>
  <si>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</si>
  <si>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</si>
  <si>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</si>
  <si>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</si>
  <si>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</si>
  <si>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</si>
  <si>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</si>
  <si>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</si>
  <si>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</si>
  <si>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</si>
  <si>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</si>
  <si>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</si>
  <si>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</si>
  <si>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</si>
  <si>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</si>
  <si>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</si>
  <si>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</si>
  <si>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</si>
  <si>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</si>
  <si>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</si>
  <si>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</si>
  <si>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</si>
  <si>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</si>
  <si>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</si>
  <si>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</si>
  <si>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</si>
  <si>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</si>
  <si>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</si>
  <si>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</si>
  <si>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</si>
  <si>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</si>
  <si>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</si>
  <si>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</si>
  <si>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</si>
  <si>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</si>
  <si>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</si>
  <si>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</si>
  <si>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</si>
  <si>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</si>
  <si>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</si>
  <si>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</si>
  <si>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</si>
  <si>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</si>
  <si>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</si>
  <si>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</si>
  <si>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</si>
  <si>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</si>
  <si>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</si>
  <si>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</si>
  <si>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</si>
  <si>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</si>
  <si>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</si>
  <si>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</si>
  <si>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</si>
  <si>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</si>
  <si>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</si>
  <si>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</si>
  <si>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</si>
  <si>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</si>
  <si>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</si>
  <si>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</si>
  <si>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</si>
  <si>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</si>
  <si>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</si>
  <si>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</si>
  <si>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</si>
  <si>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</si>
  <si>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</si>
  <si>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</si>
  <si>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</si>
  <si>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</si>
  <si>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</si>
  <si>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</si>
  <si>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</si>
  <si>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</si>
  <si>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</si>
  <si>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</si>
  <si>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</si>
  <si>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</si>
  <si>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</si>
  <si>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</si>
  <si>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</si>
  <si>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</si>
  <si>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</si>
  <si>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</si>
  <si>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</si>
  <si>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</si>
  <si>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</si>
  <si>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</si>
  <si>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</si>
  <si>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</si>
  <si>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</si>
  <si>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</si>
  <si>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</si>
  <si>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</si>
  <si>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</si>
  <si>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</si>
  <si>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</si>
  <si>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</si>
  <si>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</si>
  <si>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</si>
  <si>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</si>
  <si>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</si>
  <si>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</si>
  <si>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</si>
  <si>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</si>
  <si>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</si>
  <si>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</si>
  <si>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</si>
  <si>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</si>
  <si>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</si>
  <si>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</si>
  <si>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</si>
  <si>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</si>
  <si>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</si>
  <si>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</si>
  <si>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</si>
  <si>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</si>
  <si>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</si>
  <si>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</si>
  <si>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</si>
  <si>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</si>
  <si>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</si>
  <si>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</si>
  <si>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</si>
  <si>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</si>
  <si>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</si>
  <si>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</si>
  <si>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</si>
  <si>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</si>
  <si>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</si>
  <si>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</si>
  <si>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</si>
  <si>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</si>
  <si>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</si>
  <si>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</si>
  <si>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</si>
  <si>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</si>
  <si>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</si>
  <si>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</si>
  <si>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</si>
  <si>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</si>
  <si>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</si>
  <si>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</si>
  <si>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</si>
  <si>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</si>
  <si>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</si>
  <si>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</si>
  <si>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</si>
  <si>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</si>
  <si>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</si>
  <si>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</si>
  <si>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</si>
  <si>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</si>
  <si>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</si>
  <si>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</si>
  <si>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</si>
  <si>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</si>
  <si>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</si>
  <si>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</si>
  <si>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</si>
  <si>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</si>
  <si>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</si>
  <si>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</si>
  <si>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</si>
  <si>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</si>
  <si>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</si>
  <si>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</si>
  <si>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</si>
  <si>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</si>
  <si>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</si>
  <si>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</si>
  <si>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</si>
  <si>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</si>
  <si>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</si>
  <si>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</si>
  <si>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</si>
  <si>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</si>
  <si>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</si>
  <si>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</si>
  <si>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</si>
  <si>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</si>
  <si>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</si>
  <si>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</si>
  <si>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</si>
  <si>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</si>
  <si>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</si>
  <si>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</si>
  <si>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</si>
  <si>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</si>
  <si>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</si>
  <si>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</si>
  <si>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</si>
  <si>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</si>
  <si>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</si>
  <si>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</si>
  <si>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</si>
  <si>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</si>
  <si>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</si>
  <si>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</si>
  <si>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</si>
  <si>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</si>
  <si>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</si>
  <si>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</si>
  <si>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</si>
  <si>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</si>
  <si>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</si>
  <si>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</si>
  <si>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</si>
  <si>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</si>
  <si>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</si>
  <si>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</si>
  <si>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</si>
  <si>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</si>
  <si>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</si>
  <si>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</si>
  <si>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</si>
  <si>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</si>
  <si>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</si>
  <si>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</si>
  <si>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</si>
  <si>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</si>
  <si>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</si>
  <si>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</si>
  <si>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</si>
  <si>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</si>
  <si>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</si>
  <si>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</si>
  <si>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</si>
  <si>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</si>
  <si>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</si>
  <si>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</si>
  <si>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</si>
  <si>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</si>
  <si>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</si>
  <si>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</si>
  <si>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</si>
  <si>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</si>
  <si>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</si>
  <si>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</si>
  <si>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</si>
  <si>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</si>
  <si>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</si>
  <si>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</si>
  <si>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</si>
  <si>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</si>
  <si>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</si>
  <si>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</si>
  <si>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</si>
  <si>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</si>
  <si>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</si>
  <si>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</si>
  <si>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</si>
  <si>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</si>
  <si>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</si>
  <si>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</si>
  <si>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</si>
  <si>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</si>
  <si>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</si>
  <si>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</si>
  <si>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</si>
  <si>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</si>
  <si>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</si>
  <si>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</si>
  <si>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</si>
  <si>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</si>
  <si>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</si>
  <si>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</si>
  <si>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</si>
  <si>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</si>
  <si>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</si>
  <si>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</si>
  <si>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</si>
  <si>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</si>
  <si>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</si>
  <si>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</si>
  <si>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</si>
  <si>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</si>
  <si>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</si>
  <si>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</si>
  <si>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</si>
  <si>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</si>
  <si>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</si>
  <si>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</si>
  <si>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</si>
  <si>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</si>
  <si>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</si>
  <si>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</si>
  <si>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</si>
  <si>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</si>
  <si>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</si>
  <si>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</si>
  <si>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</si>
  <si>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</si>
  <si>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</si>
  <si>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</si>
  <si>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</si>
  <si>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</si>
  <si>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</si>
  <si>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</si>
  <si>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</si>
  <si>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</si>
  <si>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</si>
  <si>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</si>
  <si>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</si>
  <si>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</si>
  <si>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</si>
  <si>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</si>
  <si>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</si>
  <si>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</si>
  <si>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</si>
  <si>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</si>
  <si>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</si>
  <si>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</si>
  <si>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</si>
  <si>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</si>
  <si>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</si>
  <si>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</si>
  <si>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</si>
  <si>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</si>
  <si>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</si>
  <si>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</si>
  <si>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</si>
  <si>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</si>
  <si>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</si>
  <si>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</si>
  <si>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</si>
  <si>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</si>
  <si>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</si>
  <si>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</si>
  <si>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</si>
  <si>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</si>
  <si>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</si>
  <si>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</si>
  <si>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</si>
  <si>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</si>
  <si>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</si>
  <si>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</si>
  <si>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</si>
  <si>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</si>
  <si>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</si>
  <si>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</si>
  <si>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</si>
  <si>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</si>
  <si>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</si>
  <si>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</si>
  <si>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</si>
  <si>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</si>
  <si>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</si>
  <si>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</si>
  <si>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</si>
  <si>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</si>
  <si>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</si>
  <si>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</si>
  <si>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</si>
  <si>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</si>
  <si>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</si>
  <si>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</si>
  <si>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</si>
  <si>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</si>
  <si>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</si>
  <si>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</si>
  <si>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</si>
  <si>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</si>
  <si>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</si>
  <si>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</si>
  <si>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</si>
  <si>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</si>
  <si>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</si>
  <si>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</si>
  <si>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</si>
  <si>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</si>
  <si>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</si>
  <si>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</si>
  <si>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</si>
  <si>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</si>
  <si>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</si>
  <si>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</si>
  <si>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</si>
  <si>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</si>
  <si>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</si>
  <si>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</si>
  <si>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</si>
  <si>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</si>
  <si>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</si>
  <si>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</si>
  <si>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</si>
  <si>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</si>
  <si>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</si>
  <si>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</si>
  <si>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</si>
  <si>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</si>
  <si>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</si>
  <si>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</si>
  <si>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</si>
  <si>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</si>
  <si>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</si>
  <si>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</si>
  <si>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</si>
  <si>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</si>
  <si>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</si>
  <si>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</si>
  <si>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</si>
  <si>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</si>
  <si>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</si>
  <si>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</si>
  <si>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</si>
  <si>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</si>
  <si>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</si>
  <si>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</si>
  <si>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</si>
  <si>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</si>
  <si>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</si>
  <si>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</si>
  <si>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</si>
  <si>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</si>
  <si>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</si>
  <si>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</si>
  <si>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</si>
  <si>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</si>
  <si>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</si>
  <si>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</si>
  <si>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</si>
  <si>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</si>
  <si>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</si>
  <si>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</si>
  <si>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</si>
  <si>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</si>
  <si>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</si>
  <si>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</si>
  <si>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</si>
  <si>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</si>
  <si>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</si>
  <si>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</si>
  <si>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</si>
  <si>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</si>
  <si>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</si>
  <si>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</si>
  <si>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</si>
  <si>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</si>
  <si>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</si>
  <si>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</si>
  <si>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</si>
  <si>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</si>
  <si>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</si>
  <si>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</si>
  <si>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</si>
  <si>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</si>
  <si>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</si>
  <si>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</si>
  <si>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</si>
  <si>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</si>
  <si>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</si>
  <si>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</si>
  <si>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</si>
  <si>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</si>
  <si>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</si>
  <si>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</si>
  <si>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</si>
  <si>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</si>
  <si>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</si>
  <si>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</si>
  <si>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</si>
  <si>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</si>
  <si>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</si>
  <si>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</si>
  <si>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</si>
  <si>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</si>
  <si>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</si>
  <si>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</si>
  <si>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</si>
  <si>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</si>
  <si>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</si>
  <si>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</si>
  <si>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</si>
  <si>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</si>
  <si>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</si>
  <si>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</si>
  <si>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</si>
  <si>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</si>
  <si>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</si>
  <si>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</si>
  <si>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</si>
  <si>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</si>
  <si>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</si>
  <si>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</si>
  <si>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</si>
  <si>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</si>
  <si>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</si>
  <si>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</si>
  <si>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</si>
  <si>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</si>
  <si>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</si>
  <si>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</si>
  <si>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</si>
  <si>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</si>
  <si>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</si>
  <si>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</si>
  <si>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</si>
  <si>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</si>
  <si>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</si>
  <si>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</si>
  <si>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</si>
  <si>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</si>
  <si>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</si>
  <si>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</si>
  <si>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</si>
  <si>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</si>
  <si>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</si>
  <si>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</si>
  <si>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</si>
  <si>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</si>
  <si>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</si>
  <si>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</si>
  <si>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</si>
  <si>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</si>
  <si>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</si>
  <si>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</si>
  <si>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</si>
  <si>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</si>
  <si>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</si>
  <si>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</si>
  <si>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</si>
  <si>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</si>
  <si>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</si>
  <si>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</si>
  <si>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</si>
  <si>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</si>
  <si>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</si>
  <si>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</si>
  <si>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</si>
  <si>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</si>
  <si>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</si>
  <si>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</si>
  <si>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</si>
  <si>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</si>
  <si>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</si>
  <si>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</si>
  <si>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</si>
  <si>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</si>
  <si>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</si>
  <si>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</si>
  <si>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</si>
  <si>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</si>
  <si>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</si>
  <si>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</si>
  <si>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</si>
  <si>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</si>
  <si>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</si>
  <si>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</si>
  <si>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</si>
  <si>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</si>
  <si>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</si>
  <si>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</si>
  <si>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</si>
  <si>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</si>
  <si>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</si>
  <si>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</si>
  <si>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</si>
  <si>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</si>
  <si>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</si>
  <si>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</si>
  <si>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</si>
  <si>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</si>
  <si>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</si>
  <si>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</si>
  <si>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</si>
  <si>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</si>
  <si>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</si>
  <si>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</si>
  <si>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</si>
  <si>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</si>
  <si>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</si>
  <si>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</si>
  <si>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</si>
  <si>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</si>
  <si>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</si>
  <si>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</si>
  <si>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</si>
  <si>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</si>
  <si>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</si>
  <si>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</si>
  <si>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</si>
  <si>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</si>
  <si>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</si>
  <si>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</si>
  <si>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</si>
  <si>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</si>
  <si>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</si>
  <si>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</si>
  <si>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</si>
  <si>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</si>
  <si>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</si>
  <si>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</si>
  <si>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</si>
  <si>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</si>
  <si>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</si>
  <si>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</si>
  <si>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</si>
  <si>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</si>
  <si>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</si>
  <si>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</si>
  <si>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</si>
  <si>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</si>
  <si>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</si>
  <si>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</si>
  <si>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</si>
  <si>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</si>
  <si>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</si>
  <si>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</si>
  <si>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</si>
  <si>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</si>
  <si>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</si>
  <si>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</si>
  <si>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</si>
  <si>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</si>
  <si>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</si>
  <si>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</si>
  <si>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</si>
  <si>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</si>
  <si>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</si>
  <si>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</si>
  <si>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</si>
  <si>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</si>
  <si>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</si>
  <si>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</si>
  <si>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</si>
  <si>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</si>
  <si>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</si>
  <si>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</si>
  <si>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</si>
  <si>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</si>
  <si>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</si>
  <si>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</si>
  <si>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</si>
  <si>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</si>
  <si>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</si>
  <si>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</si>
  <si>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</si>
  <si>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</si>
  <si>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</si>
  <si>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</si>
  <si>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</si>
  <si>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</si>
  <si>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</si>
  <si>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</si>
  <si>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</si>
  <si>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</si>
  <si>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</si>
  <si>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</si>
  <si>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</si>
  <si>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</si>
  <si>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</si>
  <si>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</si>
  <si>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</si>
  <si>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</si>
  <si>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</si>
  <si>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</si>
  <si>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</si>
  <si>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</si>
  <si>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</si>
  <si>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</si>
  <si>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</si>
  <si>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</si>
  <si>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</si>
  <si>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</si>
  <si>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</si>
  <si>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</si>
  <si>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</si>
  <si>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</si>
  <si>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</si>
  <si>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</si>
  <si>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</si>
  <si>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</si>
  <si>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</si>
  <si>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</si>
  <si>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</si>
  <si>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</si>
  <si>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</si>
  <si>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</si>
  <si>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</si>
  <si>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</si>
  <si>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</si>
  <si>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</si>
  <si>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</si>
  <si>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</si>
  <si>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</si>
  <si>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</si>
  <si>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</si>
  <si>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</si>
  <si>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</si>
  <si>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</si>
  <si>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</si>
  <si>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</si>
  <si>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</si>
  <si>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</si>
  <si>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</si>
  <si>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</si>
  <si>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</si>
  <si>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</si>
  <si>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</si>
  <si>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</si>
  <si>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</si>
  <si>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</si>
  <si>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</si>
  <si>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</si>
  <si>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</si>
  <si>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</si>
  <si>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</si>
  <si>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</si>
  <si>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</si>
  <si>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</si>
  <si>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</si>
  <si>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</si>
  <si>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</si>
  <si>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</si>
  <si>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</si>
  <si>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</si>
  <si>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</si>
  <si>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</si>
  <si>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</si>
  <si>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</si>
  <si>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</si>
  <si>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</si>
  <si>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</si>
  <si>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</si>
  <si>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</si>
  <si>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</si>
  <si>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</si>
  <si>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</si>
  <si>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</si>
  <si>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</si>
  <si>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</si>
  <si>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</si>
  <si>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</si>
  <si>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</si>
  <si>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</si>
  <si>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</si>
  <si>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</si>
  <si>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</si>
  <si>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</si>
  <si>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</si>
  <si>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</si>
  <si>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</si>
  <si>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</si>
  <si>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</si>
  <si>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</si>
  <si>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</si>
  <si>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</si>
  <si>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</si>
  <si>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</si>
  <si>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</si>
  <si>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</si>
  <si>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</si>
  <si>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</si>
  <si>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</si>
  <si>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</si>
  <si>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</si>
  <si>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</si>
  <si>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</si>
  <si>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</si>
  <si>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</si>
  <si>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</si>
  <si>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</si>
  <si>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</si>
  <si>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</si>
  <si>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</si>
  <si>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</si>
  <si>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</si>
  <si>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</si>
  <si>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</si>
  <si>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</si>
  <si>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</si>
  <si>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</si>
  <si>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</si>
  <si>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</si>
  <si>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</si>
  <si>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</si>
  <si>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</si>
  <si>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</si>
  <si>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</si>
  <si>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</si>
  <si>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</si>
  <si>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</si>
  <si>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</si>
  <si>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</si>
  <si>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</si>
  <si>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</si>
  <si>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</si>
  <si>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</si>
  <si>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</si>
  <si>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</si>
  <si>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</si>
  <si>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</si>
  <si>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</si>
  <si>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</si>
  <si>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</si>
  <si>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</si>
  <si>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</si>
  <si>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</si>
  <si>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</si>
  <si>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</si>
  <si>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</si>
  <si>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</si>
  <si>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</si>
  <si>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</si>
  <si>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</si>
  <si>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</si>
  <si>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</si>
  <si>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</si>
  <si>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</si>
  <si>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</si>
  <si>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</si>
  <si>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</si>
  <si>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</si>
  <si>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</si>
  <si>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</si>
  <si>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</si>
  <si>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</si>
  <si>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</si>
  <si>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</si>
  <si>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</si>
  <si>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</si>
  <si>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</si>
  <si>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</si>
  <si>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</si>
  <si>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</si>
  <si>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</si>
  <si>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</si>
  <si>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</si>
  <si>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</si>
  <si>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</si>
  <si>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</si>
  <si>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</si>
  <si>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</si>
  <si>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</si>
  <si>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</si>
  <si>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</si>
  <si>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</si>
  <si>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</si>
  <si>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</si>
  <si>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</si>
  <si>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</si>
  <si>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</si>
  <si>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</si>
  <si>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</si>
  <si>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</si>
  <si>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</si>
  <si>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</si>
  <si>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</si>
  <si>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</si>
  <si>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</si>
  <si>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</si>
  <si>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</si>
  <si>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</si>
  <si>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</si>
  <si>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</si>
  <si>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</si>
  <si>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</si>
  <si>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</si>
  <si>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</si>
  <si>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</si>
  <si>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</si>
  <si>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</si>
  <si>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</si>
  <si>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</si>
  <si>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</si>
  <si>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</si>
  <si>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</si>
  <si>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</si>
  <si>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</si>
  <si>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</si>
  <si>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</si>
  <si>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</si>
  <si>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</si>
  <si>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</si>
  <si>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</si>
  <si>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</si>
  <si>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</si>
  <si>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</si>
  <si>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</si>
  <si>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</si>
  <si>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</si>
  <si>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</si>
  <si>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</si>
  <si>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</si>
  <si>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</si>
  <si>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</si>
  <si>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</si>
  <si>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</si>
  <si>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</si>
  <si>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</si>
  <si>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</si>
  <si>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</si>
  <si>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</si>
  <si>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</si>
  <si>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</si>
  <si>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</si>
  <si>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</si>
  <si>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</si>
  <si>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</si>
  <si>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</si>
  <si>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</si>
  <si>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</si>
  <si>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</si>
  <si>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</si>
  <si>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</si>
  <si>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</si>
  <si>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</si>
  <si>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</si>
  <si>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</si>
  <si>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</si>
  <si>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</si>
  <si>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</si>
  <si>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</si>
  <si>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</si>
  <si>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</si>
  <si>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</si>
  <si>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</si>
  <si>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</si>
  <si>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</si>
  <si>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</si>
  <si>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</si>
  <si>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</si>
  <si>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</si>
  <si>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</si>
  <si>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</si>
  <si>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</si>
  <si>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</si>
  <si>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</si>
  <si>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</si>
  <si>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</si>
  <si>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</si>
  <si>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</si>
  <si>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</si>
  <si>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</si>
  <si>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</si>
  <si>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</si>
  <si>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</si>
  <si>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</si>
  <si>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</si>
  <si>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</si>
  <si>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</si>
  <si>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</si>
  <si>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</si>
  <si>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</si>
  <si>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</si>
  <si>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</si>
  <si>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</si>
  <si>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</si>
  <si>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</si>
  <si>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</si>
  <si>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</si>
  <si>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</si>
  <si>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</si>
  <si>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</si>
  <si>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</si>
  <si>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</si>
  <si>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</si>
  <si>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</si>
  <si>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</si>
  <si>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</si>
  <si>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</si>
  <si>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</si>
  <si>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</si>
  <si>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</si>
  <si>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</si>
  <si>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</si>
  <si>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</si>
  <si>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</si>
  <si>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</si>
  <si>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</si>
  <si>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</si>
  <si>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</si>
  <si>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</si>
  <si>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</si>
  <si>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</si>
  <si>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</si>
  <si>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</si>
  <si>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</si>
  <si>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</si>
  <si>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</si>
  <si>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</si>
  <si>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</si>
  <si>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</si>
  <si>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</si>
  <si>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</si>
  <si>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</si>
  <si>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</si>
  <si>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</si>
  <si>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</si>
  <si>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</si>
  <si>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</si>
  <si>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</si>
  <si>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</si>
  <si>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</si>
  <si>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</si>
  <si>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</si>
  <si>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</si>
  <si>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</si>
  <si>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</si>
  <si>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</si>
  <si>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</si>
  <si>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</si>
  <si>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</si>
  <si>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</si>
  <si>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</si>
  <si>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</si>
  <si>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</si>
  <si>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</si>
  <si>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</si>
  <si>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</si>
  <si>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</si>
  <si>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</si>
  <si>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</si>
  <si>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</si>
  <si>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</si>
  <si>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</si>
  <si>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</si>
  <si>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</si>
  <si>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</si>
  <si>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</si>
  <si>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</si>
  <si>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</si>
  <si>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</si>
  <si>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</si>
  <si>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</si>
  <si>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</si>
  <si>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</si>
  <si>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</si>
  <si>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</si>
  <si>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</si>
  <si>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</si>
  <si>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</si>
  <si>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</si>
  <si>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</si>
  <si>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</si>
  <si>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</si>
  <si>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</si>
  <si>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</si>
  <si>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</si>
  <si>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</si>
  <si>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</si>
  <si>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</si>
  <si>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</si>
  <si>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</si>
  <si>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</si>
  <si>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</si>
  <si>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</si>
  <si>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</si>
  <si>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</si>
  <si>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</si>
  <si>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</si>
  <si>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</si>
  <si>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</si>
  <si>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</si>
  <si>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</si>
  <si>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</si>
  <si>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</si>
  <si>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</si>
  <si>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</si>
  <si>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</si>
  <si>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</si>
  <si>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</si>
  <si>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</si>
  <si>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</si>
  <si>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</si>
  <si>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</si>
  <si>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</si>
  <si>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</si>
  <si>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</si>
  <si>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</si>
  <si>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</si>
  <si>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</si>
  <si>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</si>
  <si>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</si>
  <si>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</si>
  <si>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</si>
  <si>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</si>
  <si>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</si>
  <si>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</si>
  <si>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</si>
  <si>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</si>
  <si>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</si>
  <si>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</si>
  <si>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</si>
  <si>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</si>
  <si>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</si>
  <si>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</si>
  <si>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</si>
  <si>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</si>
  <si>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</si>
  <si>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</si>
  <si>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</si>
  <si>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</si>
  <si>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</si>
  <si>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</si>
  <si>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</si>
  <si>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</si>
  <si>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</si>
  <si>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</si>
  <si>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</si>
  <si>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</si>
  <si>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</si>
  <si>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</si>
  <si>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</si>
  <si>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</si>
  <si>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</si>
  <si>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</si>
  <si>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</si>
  <si>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</si>
  <si>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</si>
  <si>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</si>
  <si>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</si>
  <si>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</si>
  <si>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</si>
  <si>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</si>
  <si>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</si>
  <si>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</si>
  <si>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</si>
  <si>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</si>
  <si>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</si>
  <si>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</si>
  <si>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</si>
  <si>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</si>
  <si>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</si>
  <si>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</si>
  <si>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</si>
  <si>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</si>
  <si>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</si>
  <si>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</si>
  <si>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</si>
  <si>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</si>
  <si>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</si>
  <si>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</si>
  <si>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</si>
  <si>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</si>
  <si>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</si>
  <si>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</si>
  <si>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</si>
  <si>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</si>
  <si>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</si>
  <si>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</si>
  <si>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</si>
  <si>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</si>
  <si>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</si>
  <si>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</si>
  <si>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</si>
  <si>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</si>
  <si>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</si>
  <si>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</si>
  <si>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</si>
  <si>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</si>
  <si>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</si>
  <si>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</si>
  <si>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</si>
  <si>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</si>
  <si>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</si>
  <si>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</si>
  <si>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</si>
  <si>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</si>
  <si>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</si>
  <si>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</si>
  <si>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</si>
  <si>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</si>
  <si>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</si>
  <si>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</si>
  <si>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</si>
  <si>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</si>
  <si>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</si>
  <si>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</si>
  <si>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</si>
  <si>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</si>
  <si>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</si>
  <si>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</si>
  <si>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</si>
  <si>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</si>
  <si>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</si>
  <si>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</si>
  <si>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</si>
  <si>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</si>
  <si>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</si>
  <si>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</si>
  <si>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</si>
  <si>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</si>
  <si>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</si>
  <si>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</si>
  <si>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</si>
  <si>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</si>
  <si>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</si>
  <si>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</si>
  <si>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</si>
  <si>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</si>
  <si>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</si>
  <si>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</si>
  <si>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</si>
  <si>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</si>
  <si>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</si>
  <si>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</si>
  <si>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</si>
  <si>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</si>
  <si>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</si>
  <si>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</si>
  <si>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</si>
  <si>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</si>
  <si>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</si>
  <si>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</si>
  <si>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</si>
  <si>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</si>
  <si>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</si>
  <si>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</si>
  <si>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</si>
  <si>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</si>
  <si>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</si>
  <si>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</si>
  <si>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</si>
  <si>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</si>
  <si>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</si>
  <si>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</si>
  <si>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</si>
  <si>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</si>
  <si>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</si>
  <si>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</si>
  <si>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</si>
  <si>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</si>
  <si>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</si>
  <si>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</si>
  <si>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</si>
  <si>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</si>
  <si>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</si>
  <si>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</si>
  <si>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</si>
  <si>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</si>
  <si>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</si>
  <si>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</si>
  <si>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</si>
  <si>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</si>
  <si>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</si>
  <si>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</si>
  <si>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</si>
  <si>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</si>
  <si>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</si>
  <si>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</si>
  <si>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</si>
  <si>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</si>
  <si>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</si>
  <si>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</si>
  <si>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</si>
  <si>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</si>
  <si>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</si>
  <si>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</si>
  <si>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</si>
  <si>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</si>
  <si>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</si>
  <si>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</si>
  <si>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</si>
  <si>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</si>
  <si>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</si>
  <si>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</si>
  <si>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</si>
  <si>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</si>
  <si>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</si>
  <si>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</si>
  <si>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</si>
  <si>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</si>
  <si>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</si>
  <si>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</si>
  <si>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</si>
  <si>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</si>
  <si>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</si>
  <si>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</si>
  <si>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</si>
  <si>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</si>
  <si>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</si>
  <si>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</si>
  <si>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</si>
  <si>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</si>
  <si>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</si>
  <si>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</si>
  <si>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</si>
  <si>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</si>
  <si>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</si>
  <si>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</si>
  <si>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</si>
  <si>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</si>
  <si>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</si>
  <si>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</si>
  <si>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</si>
  <si>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</si>
  <si>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</si>
  <si>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</si>
  <si>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</si>
  <si>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</si>
  <si>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</si>
  <si>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</si>
  <si>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</si>
  <si>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</si>
  <si>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</si>
  <si>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</si>
  <si>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</si>
  <si>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</si>
  <si>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</si>
  <si>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</si>
  <si>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</si>
  <si>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</si>
  <si>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</si>
  <si>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</si>
  <si>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</si>
  <si>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</si>
  <si>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</si>
  <si>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</si>
  <si>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</si>
  <si>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</si>
  <si>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</si>
  <si>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</si>
  <si>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</si>
  <si>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</si>
  <si>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</si>
  <si>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</si>
  <si>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</si>
  <si>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</si>
  <si>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</si>
  <si>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</si>
  <si>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</si>
  <si>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</si>
  <si>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</si>
  <si>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</si>
  <si>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</si>
  <si>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</si>
  <si>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</si>
  <si>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</si>
  <si>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</si>
  <si>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</si>
  <si>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</si>
  <si>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</si>
  <si>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</si>
  <si>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</si>
  <si>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</si>
  <si>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</si>
  <si>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</si>
  <si>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</si>
  <si>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</si>
  <si>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</si>
  <si>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</si>
  <si>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</si>
  <si>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</si>
  <si>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</si>
  <si>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</si>
  <si>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</si>
  <si>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</si>
  <si>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</si>
  <si>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</si>
  <si>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</si>
  <si>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</si>
  <si>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</si>
  <si>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</si>
  <si>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</si>
  <si>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</si>
  <si>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</si>
  <si>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</si>
  <si>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</si>
  <si>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</si>
  <si>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</si>
  <si>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</si>
  <si>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</si>
  <si>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</si>
  <si>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</si>
  <si>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</si>
  <si>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</si>
  <si>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</si>
  <si>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</si>
  <si>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</si>
  <si>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</si>
  <si>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</si>
  <si>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</si>
  <si>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</si>
  <si>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</si>
  <si>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</si>
  <si>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</si>
  <si>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</si>
  <si>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</si>
  <si>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</si>
  <si>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</si>
  <si>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</si>
  <si>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</si>
  <si>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</si>
  <si>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</si>
  <si>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</si>
  <si>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</si>
  <si>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</si>
  <si>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</si>
  <si>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</si>
  <si>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</si>
  <si>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</si>
  <si>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</si>
  <si>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</si>
  <si>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</si>
  <si>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</si>
  <si>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</si>
  <si>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</si>
  <si>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</si>
  <si>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</si>
  <si>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</si>
  <si>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</si>
  <si>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</si>
  <si>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</si>
  <si>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</si>
  <si>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</si>
  <si>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</si>
  <si>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</si>
  <si>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</si>
  <si>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</si>
  <si>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</si>
  <si>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</si>
  <si>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</si>
  <si>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</si>
  <si>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</si>
  <si>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</si>
  <si>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</si>
  <si>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</si>
  <si>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</si>
  <si>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</si>
  <si>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</si>
  <si>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</si>
  <si>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</si>
  <si>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</si>
  <si>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</si>
  <si>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</si>
  <si>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</si>
  <si>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</si>
  <si>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</si>
  <si>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</si>
  <si>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</si>
  <si>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</si>
  <si>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</si>
  <si>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</si>
  <si>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</si>
  <si>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</si>
  <si>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</si>
  <si>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</si>
  <si>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</si>
  <si>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</si>
  <si>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</si>
  <si>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</si>
  <si>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</si>
  <si>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</si>
  <si>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</si>
  <si>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</si>
  <si>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</si>
  <si>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</si>
  <si>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</si>
  <si>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</si>
  <si>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</si>
  <si>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</si>
  <si>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</si>
  <si>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</si>
  <si>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</si>
  <si>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</si>
  <si>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</si>
  <si>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</si>
  <si>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</si>
  <si>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</si>
  <si>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</si>
  <si>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</si>
  <si>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</si>
  <si>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</si>
  <si>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</si>
  <si>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</si>
  <si>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</si>
  <si>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</si>
  <si>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</si>
  <si>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</si>
  <si>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</si>
  <si>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</si>
  <si>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</si>
  <si>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</si>
  <si>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</si>
  <si>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</si>
  <si>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</si>
  <si>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</si>
  <si>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</si>
  <si>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</si>
  <si>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</si>
  <si>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</si>
  <si>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</si>
  <si>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</si>
  <si>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</si>
  <si>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</si>
  <si>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</si>
  <si>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</si>
  <si>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</si>
  <si>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</si>
  <si>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</si>
  <si>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</si>
  <si>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</si>
  <si>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</si>
  <si>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</si>
  <si>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</si>
  <si>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</si>
  <si>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</si>
  <si>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</si>
  <si>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</si>
  <si>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</si>
  <si>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</si>
  <si>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</si>
  <si>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</si>
  <si>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</si>
  <si>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</si>
  <si>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</si>
  <si>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</si>
  <si>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</si>
  <si>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</si>
  <si>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</si>
  <si>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</si>
  <si>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</si>
  <si>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</si>
  <si>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</si>
  <si>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</si>
  <si>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</si>
  <si>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</si>
  <si>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</si>
  <si>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</si>
  <si>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</si>
  <si>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</si>
  <si>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</si>
  <si>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</si>
  <si>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</si>
  <si>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</si>
  <si>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</si>
  <si>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</si>
  <si>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</si>
  <si>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</si>
  <si>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</si>
  <si>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</si>
  <si>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</si>
  <si>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</si>
  <si>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</si>
  <si>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</si>
  <si>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</si>
  <si>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</si>
  <si>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</si>
  <si>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</si>
  <si>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</si>
  <si>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</si>
  <si>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</si>
  <si>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</si>
  <si>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</si>
  <si>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</si>
  <si>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</si>
  <si>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</si>
  <si>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</si>
  <si>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</si>
  <si>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</si>
  <si>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</si>
  <si>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</si>
  <si>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</si>
  <si>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</si>
  <si>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</si>
  <si>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</si>
  <si>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</si>
  <si>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</si>
  <si>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</si>
  <si>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</si>
  <si>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</si>
  <si>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</si>
  <si>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</si>
  <si>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</si>
  <si>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</si>
  <si>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</si>
  <si>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</si>
  <si>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</si>
  <si>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</si>
  <si>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</si>
  <si>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</si>
  <si>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</si>
  <si>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</si>
  <si>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</si>
  <si>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</si>
  <si>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</si>
  <si>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</si>
  <si>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</si>
  <si>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</si>
  <si>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</si>
  <si>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</si>
  <si>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</si>
  <si>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</si>
  <si>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</si>
  <si>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</si>
  <si>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</si>
  <si>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</si>
  <si>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</si>
  <si>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</si>
  <si>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</si>
  <si>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</si>
  <si>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</si>
  <si>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</si>
  <si>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</si>
  <si>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</si>
  <si>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</si>
  <si>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</si>
  <si>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</si>
  <si>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</si>
  <si>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</si>
  <si>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</si>
  <si>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</si>
  <si>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</si>
  <si>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</si>
  <si>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</si>
  <si>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</si>
  <si>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</si>
  <si>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</si>
  <si>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</si>
  <si>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</si>
  <si>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</si>
  <si>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</si>
  <si>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</si>
  <si>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</si>
  <si>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</si>
  <si>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</si>
  <si>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</si>
  <si>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</si>
  <si>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</si>
  <si>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</si>
  <si>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</si>
  <si>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</si>
  <si>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</si>
  <si>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</si>
  <si>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</si>
  <si>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</si>
  <si>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</si>
  <si>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</si>
  <si>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</si>
  <si>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</si>
  <si>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</si>
  <si>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</si>
  <si>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</si>
  <si>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</si>
  <si>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</si>
  <si>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</si>
  <si>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</si>
  <si>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</si>
  <si>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</si>
  <si>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</si>
  <si>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</si>
  <si>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</si>
  <si>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</si>
  <si>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</si>
  <si>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</si>
  <si>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</si>
  <si>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</si>
  <si>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</si>
  <si>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</si>
  <si>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</si>
  <si>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</si>
  <si>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</si>
  <si>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</si>
  <si>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</si>
  <si>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</si>
  <si>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</si>
  <si>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</si>
  <si>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</si>
  <si>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</si>
  <si>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</si>
  <si>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</si>
  <si>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</si>
  <si>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</si>
  <si>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</si>
  <si>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</si>
  <si>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</si>
  <si>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</si>
  <si>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</si>
  <si>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</si>
  <si>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</si>
  <si>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</si>
  <si>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</si>
  <si>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</si>
  <si>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</si>
  <si>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</si>
  <si>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</si>
  <si>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</si>
  <si>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</si>
  <si>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</si>
  <si>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</si>
  <si>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</si>
  <si>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</si>
  <si>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</si>
  <si>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</si>
  <si>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</si>
  <si>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</si>
  <si>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</si>
  <si>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</si>
  <si>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</si>
  <si>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</si>
  <si>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</si>
  <si>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</si>
  <si>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</si>
  <si>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</si>
  <si>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</si>
  <si>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</si>
  <si>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</si>
  <si>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</si>
  <si>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</si>
  <si>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</si>
  <si>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</si>
  <si>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</si>
  <si>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</si>
  <si>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</si>
  <si>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</si>
  <si>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</si>
  <si>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</si>
  <si>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</si>
  <si>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</si>
  <si>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</si>
  <si>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</si>
  <si>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</si>
  <si>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</si>
  <si>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</si>
  <si>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</si>
  <si>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</si>
  <si>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</si>
  <si>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</si>
  <si>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</si>
  <si>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</si>
  <si>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</si>
  <si>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</si>
  <si>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</si>
  <si>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</si>
  <si>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</si>
  <si>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</si>
  <si>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</si>
  <si>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</si>
  <si>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</si>
  <si>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</si>
  <si>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</si>
  <si>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</si>
  <si>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</si>
  <si>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</si>
  <si>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</si>
  <si>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</si>
  <si>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</si>
  <si>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</si>
  <si>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</si>
  <si>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</si>
  <si>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</si>
  <si>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</si>
  <si>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</si>
  <si>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</si>
  <si>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</si>
  <si>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</si>
  <si>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</si>
  <si>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</si>
  <si>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</si>
  <si>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</si>
  <si>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</si>
  <si>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</si>
  <si>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</si>
  <si>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</si>
  <si>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</si>
  <si>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</si>
  <si>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</si>
  <si>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</si>
  <si>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</si>
  <si>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</si>
  <si>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</si>
  <si>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</si>
  <si>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</si>
  <si>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</si>
  <si>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</si>
  <si>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</si>
  <si>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</si>
  <si>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</si>
  <si>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</si>
  <si>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</si>
  <si>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</si>
  <si>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</si>
  <si>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</si>
  <si>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</si>
  <si>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</si>
  <si>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</si>
  <si>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</si>
  <si>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</si>
  <si>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</si>
  <si>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</si>
  <si>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</si>
  <si>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</si>
  <si>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</si>
  <si>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</si>
  <si>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</si>
  <si>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</si>
  <si>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</si>
  <si>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</si>
  <si>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</si>
  <si>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</si>
  <si>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</si>
  <si>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</si>
  <si>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</si>
  <si>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</si>
  <si>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</si>
  <si>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</si>
  <si>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</si>
  <si>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</si>
  <si>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</si>
  <si>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</si>
  <si>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</si>
  <si>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</si>
  <si>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</si>
  <si>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</si>
  <si>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</si>
  <si>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</si>
  <si>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</si>
  <si>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</si>
  <si>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</si>
  <si>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</si>
  <si>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</si>
  <si>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</si>
  <si>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</si>
  <si>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</si>
  <si>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</si>
  <si>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</si>
  <si>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</si>
  <si>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</si>
  <si>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</si>
  <si>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</si>
  <si>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</si>
  <si>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</si>
  <si>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</si>
  <si>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</si>
  <si>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</si>
  <si>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</si>
  <si>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</si>
  <si>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</si>
  <si>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</si>
  <si>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</si>
  <si>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</si>
  <si>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</si>
  <si>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</si>
  <si>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</si>
  <si>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</si>
  <si>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</si>
  <si>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</si>
  <si>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</si>
  <si>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</si>
  <si>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</si>
  <si>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</si>
  <si>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</si>
  <si>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</si>
  <si>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</si>
  <si>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</si>
  <si>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</si>
  <si>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</si>
  <si>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</si>
  <si>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</si>
  <si>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</si>
  <si>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</si>
  <si>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</si>
  <si>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</si>
  <si>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</si>
  <si>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</si>
  <si>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</si>
  <si>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</si>
  <si>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</si>
  <si>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</si>
  <si>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</si>
  <si>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</si>
  <si>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</si>
  <si>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</si>
  <si>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</si>
  <si>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</si>
  <si>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</si>
  <si>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</si>
  <si>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</si>
  <si>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</si>
  <si>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</si>
  <si>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</si>
  <si>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</si>
  <si>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</si>
  <si>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</si>
  <si>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</si>
  <si>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</si>
  <si>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</si>
  <si>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</si>
  <si>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</si>
  <si>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</si>
  <si>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</si>
  <si>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</si>
  <si>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</si>
  <si>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</si>
  <si>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</si>
  <si>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</si>
  <si>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</si>
  <si>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</si>
  <si>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</si>
  <si>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</si>
  <si>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</si>
  <si>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</si>
  <si>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</si>
  <si>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</si>
  <si>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</si>
  <si>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</si>
  <si>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</si>
  <si>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</si>
  <si>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</si>
  <si>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</si>
  <si>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</si>
  <si>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</si>
  <si>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</si>
  <si>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</si>
  <si>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</si>
  <si>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</si>
  <si>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</si>
  <si>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</si>
  <si>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</si>
  <si>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</si>
  <si>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</si>
  <si>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</si>
  <si>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</si>
  <si>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</si>
  <si>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</si>
  <si>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</si>
  <si>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</si>
  <si>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</si>
  <si>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</si>
  <si>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</si>
  <si>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</si>
  <si>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</si>
  <si>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</si>
  <si>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</si>
  <si>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</si>
  <si>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</si>
  <si>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</si>
  <si>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</si>
  <si>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</si>
  <si>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</si>
  <si>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</si>
  <si>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</si>
  <si>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</si>
  <si>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</si>
  <si>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</si>
  <si>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</si>
  <si>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</si>
  <si>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</si>
  <si>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</si>
  <si>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</si>
  <si>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</si>
  <si>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</si>
  <si>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</si>
  <si>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</si>
  <si>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</si>
  <si>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</si>
  <si>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</si>
  <si>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</si>
  <si>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</si>
  <si>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</si>
  <si>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</si>
  <si>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</si>
  <si>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</si>
  <si>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</si>
  <si>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</si>
  <si>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</si>
  <si>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</si>
  <si>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</si>
  <si>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</si>
  <si>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</si>
  <si>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</si>
  <si>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</si>
  <si>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</si>
  <si>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</si>
  <si>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</si>
  <si>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</si>
  <si>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</si>
  <si>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</si>
  <si>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</si>
  <si>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</si>
  <si>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</si>
  <si>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</si>
  <si>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</si>
  <si>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</si>
  <si>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</si>
  <si>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</si>
  <si>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</si>
  <si>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</si>
  <si>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</si>
  <si>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</si>
  <si>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</si>
  <si>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</si>
  <si>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</si>
  <si>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</si>
  <si>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</si>
  <si>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</si>
  <si>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</si>
  <si>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</si>
  <si>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</si>
  <si>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</si>
  <si>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</si>
  <si>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</si>
  <si>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</si>
  <si>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</si>
  <si>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</si>
  <si>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</si>
  <si>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</si>
  <si>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</si>
  <si>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</si>
  <si>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</si>
  <si>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</si>
  <si>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</si>
  <si>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</si>
  <si>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</si>
  <si>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</si>
  <si>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</si>
  <si>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</si>
  <si>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</si>
  <si>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</si>
  <si>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</si>
  <si>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</si>
  <si>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</si>
  <si>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</si>
  <si>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</si>
  <si>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</si>
  <si>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</si>
  <si>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</si>
  <si>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</si>
  <si>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</si>
  <si>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</si>
  <si>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</si>
  <si>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</si>
  <si>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</si>
  <si>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</si>
  <si>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</si>
  <si>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</si>
  <si>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</si>
  <si>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</si>
  <si>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</si>
  <si>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</si>
  <si>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</si>
  <si>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</si>
  <si>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</si>
  <si>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</si>
  <si>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</si>
  <si>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</si>
  <si>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</si>
  <si>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</si>
  <si>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</si>
  <si>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</si>
  <si>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</si>
  <si>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</si>
  <si>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</si>
  <si>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</si>
  <si>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</si>
  <si>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</si>
  <si>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</si>
  <si>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</si>
  <si>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</si>
  <si>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</si>
  <si>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</si>
  <si>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</si>
  <si>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</si>
  <si>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</si>
  <si>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</si>
  <si>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</si>
  <si>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</si>
  <si>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</si>
  <si>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</si>
  <si>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</si>
  <si>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</si>
  <si>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</si>
  <si>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</si>
  <si>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</si>
  <si>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</si>
  <si>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</si>
  <si>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</si>
  <si>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</si>
  <si>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</si>
  <si>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</si>
  <si>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</si>
  <si>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</si>
  <si>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</si>
  <si>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</si>
  <si>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</si>
  <si>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</si>
  <si>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</si>
  <si>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</si>
  <si>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</si>
  <si>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</si>
  <si>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</si>
  <si>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</si>
  <si>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</si>
  <si>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</si>
  <si>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</si>
  <si>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</si>
  <si>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</si>
  <si>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</si>
  <si>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</si>
  <si>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</si>
  <si>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</si>
  <si>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</si>
  <si>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</si>
  <si>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</si>
  <si>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</si>
  <si>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</si>
  <si>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</si>
  <si>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</si>
  <si>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</si>
  <si>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</si>
  <si>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</si>
  <si>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</si>
  <si>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</si>
  <si>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</si>
  <si>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</si>
  <si>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</si>
  <si>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</si>
  <si>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</si>
  <si>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</si>
  <si>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</si>
  <si>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</si>
  <si>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</si>
  <si>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</si>
  <si>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</si>
  <si>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</si>
  <si>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</si>
  <si>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</si>
  <si>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</si>
  <si>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</si>
  <si>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</si>
  <si>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</si>
  <si>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</si>
  <si>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</si>
  <si>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</si>
  <si>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</si>
  <si>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</si>
  <si>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</si>
  <si>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</si>
  <si>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</si>
  <si>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</si>
  <si>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</si>
  <si>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</si>
  <si>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</si>
  <si>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</si>
  <si>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</si>
  <si>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</si>
  <si>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</si>
  <si>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</si>
  <si>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</si>
  <si>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</si>
  <si>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</si>
  <si>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</si>
  <si>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</si>
  <si>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</si>
  <si>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</si>
  <si>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</si>
  <si>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</si>
  <si>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</si>
  <si>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</si>
  <si>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</si>
  <si>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</si>
  <si>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</si>
  <si>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</si>
  <si>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</si>
  <si>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</si>
  <si>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</si>
  <si>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</si>
  <si>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</si>
  <si>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</si>
  <si>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</si>
  <si>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</si>
  <si>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</si>
  <si>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</si>
  <si>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</si>
  <si>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</si>
  <si>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</si>
  <si>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</si>
  <si>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</si>
  <si>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</si>
  <si>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</si>
  <si>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</si>
  <si>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</si>
  <si>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</si>
  <si>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</si>
  <si>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</si>
  <si>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</si>
  <si>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</si>
  <si>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</si>
  <si>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</si>
  <si>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</si>
  <si>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</si>
  <si>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</si>
  <si>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</si>
  <si>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</si>
  <si>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</si>
  <si>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</si>
  <si>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</si>
  <si>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</si>
  <si>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</si>
  <si>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</si>
  <si>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</si>
  <si>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</si>
  <si>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</si>
  <si>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</si>
  <si>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</si>
  <si>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</si>
  <si>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</si>
  <si>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</si>
  <si>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</si>
  <si>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</si>
  <si>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</si>
  <si>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</si>
  <si>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</si>
  <si>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</si>
  <si>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</si>
  <si>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</si>
  <si>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</si>
  <si>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</si>
  <si>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</si>
  <si>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</si>
  <si>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</si>
  <si>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</si>
  <si>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</si>
  <si>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</si>
  <si>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</si>
  <si>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</si>
  <si>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</si>
  <si>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</si>
  <si>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</si>
  <si>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</si>
  <si>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</si>
  <si>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</si>
  <si>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</si>
  <si>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</si>
  <si>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</si>
  <si>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</si>
  <si>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</si>
  <si>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</si>
  <si>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</si>
  <si>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</si>
  <si>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</si>
  <si>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</si>
  <si>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</si>
  <si>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</si>
  <si>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</si>
  <si>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</si>
  <si>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</si>
  <si>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</si>
  <si>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</si>
  <si>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</si>
  <si>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</si>
  <si>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</si>
  <si>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</si>
  <si>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</si>
  <si>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</si>
  <si>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</si>
  <si>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</si>
  <si>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</si>
  <si>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</si>
  <si>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</si>
  <si>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</si>
  <si>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</si>
  <si>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</si>
  <si>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</si>
  <si>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</si>
  <si>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</si>
  <si>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</si>
  <si>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</si>
  <si>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</si>
  <si>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</si>
  <si>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</si>
  <si>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</si>
  <si>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</si>
  <si>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</si>
  <si>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</si>
  <si>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</si>
  <si>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</si>
  <si>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</si>
  <si>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</si>
  <si>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</si>
  <si>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</si>
  <si>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</si>
  <si>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</si>
  <si>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</si>
  <si>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</si>
  <si>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</si>
  <si>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</si>
  <si>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</si>
  <si>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</si>
  <si>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</si>
  <si>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</si>
  <si>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</si>
  <si>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</si>
  <si>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</si>
  <si>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</si>
  <si>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</si>
  <si>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</si>
  <si>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</si>
  <si>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</si>
  <si>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</si>
  <si>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</si>
  <si>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</si>
  <si>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</si>
  <si>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</si>
  <si>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</si>
  <si>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</si>
  <si>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</si>
  <si>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</si>
  <si>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</si>
  <si>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</si>
  <si>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</si>
  <si>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</si>
  <si>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</si>
  <si>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</si>
  <si>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</si>
  <si>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</si>
  <si>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</si>
  <si>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</si>
  <si>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</si>
  <si>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</si>
  <si>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</si>
  <si>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</si>
  <si>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</si>
  <si>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</si>
  <si>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</si>
  <si>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</si>
  <si>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</si>
  <si>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</si>
  <si>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</si>
  <si>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</si>
  <si>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</si>
  <si>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</si>
  <si>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</si>
  <si>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</si>
  <si>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</si>
  <si>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</si>
  <si>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</si>
  <si>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</si>
  <si>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</si>
  <si>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</si>
  <si>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</si>
  <si>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</si>
  <si>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</si>
  <si>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</si>
  <si>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</si>
  <si>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</si>
  <si>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</si>
  <si>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</si>
  <si>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</si>
  <si>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</si>
  <si>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</si>
  <si>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</si>
  <si>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</si>
  <si>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</si>
  <si>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</si>
  <si>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</si>
  <si>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</si>
  <si>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</si>
  <si>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</si>
  <si>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</si>
  <si>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</si>
  <si>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</si>
  <si>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</si>
  <si>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</si>
  <si>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</si>
  <si>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</si>
  <si>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</si>
  <si>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</si>
  <si>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</si>
  <si>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</si>
  <si>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</si>
  <si>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</si>
  <si>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</si>
  <si>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</si>
  <si>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</si>
  <si>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</si>
  <si>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</si>
  <si>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</si>
  <si>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</si>
  <si>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</si>
  <si>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</si>
  <si>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</si>
  <si>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</si>
  <si>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</si>
  <si>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</si>
  <si>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</si>
  <si>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</si>
  <si>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</si>
  <si>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</si>
  <si>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</si>
  <si>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</si>
  <si>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</si>
  <si>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</si>
  <si>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</si>
  <si>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</si>
  <si>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</si>
  <si>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</si>
  <si>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</si>
  <si>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</si>
  <si>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</si>
  <si>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</si>
  <si>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</si>
  <si>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</si>
  <si>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</si>
  <si>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</si>
  <si>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</si>
  <si>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</si>
  <si>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</si>
  <si>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</si>
  <si>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</si>
  <si>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</si>
  <si>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</si>
  <si>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</si>
  <si>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</si>
  <si>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</si>
  <si>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</si>
  <si>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</si>
  <si>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</si>
  <si>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</si>
  <si>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</si>
  <si>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</si>
  <si>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</si>
  <si>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</si>
  <si>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</si>
  <si>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</si>
  <si>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</si>
  <si>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</si>
  <si>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</si>
  <si>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</si>
  <si>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</si>
  <si>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</si>
  <si>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</si>
  <si>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</si>
  <si>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</si>
  <si>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</si>
  <si>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</si>
  <si>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</si>
  <si>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</si>
  <si>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</si>
  <si>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</si>
  <si>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</si>
  <si>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</si>
  <si>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</si>
  <si>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</si>
  <si>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</si>
  <si>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</si>
  <si>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</si>
  <si>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</si>
  <si>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</si>
  <si>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</si>
  <si>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</si>
  <si>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</si>
  <si>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</si>
  <si>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</si>
  <si>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</si>
  <si>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</si>
  <si>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</si>
  <si>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</si>
  <si>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</si>
  <si>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</si>
  <si>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</si>
  <si>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</si>
  <si>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</si>
  <si>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</si>
  <si>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</si>
  <si>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</si>
  <si>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</si>
  <si>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</si>
  <si>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</si>
  <si>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</si>
  <si>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</si>
  <si>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</si>
  <si>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</si>
  <si>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</si>
  <si>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</si>
  <si>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</si>
  <si>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</si>
  <si>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</si>
  <si>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</si>
  <si>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</si>
  <si>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</si>
  <si>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</si>
  <si>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</si>
  <si>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</si>
  <si>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</si>
  <si>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</si>
  <si>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</si>
  <si>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</si>
  <si>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</si>
  <si>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</si>
  <si>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</si>
  <si>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</si>
  <si>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</si>
  <si>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</si>
  <si>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</si>
  <si>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</si>
  <si>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</si>
  <si>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</si>
  <si>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</si>
  <si>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</si>
  <si>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</si>
  <si>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</si>
  <si>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</si>
  <si>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</si>
  <si>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</si>
  <si>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</si>
  <si>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</si>
  <si>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</si>
  <si>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</si>
  <si>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</si>
  <si>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</si>
  <si>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</si>
  <si>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</si>
  <si>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</si>
  <si>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</si>
  <si>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</si>
  <si>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</si>
  <si>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</si>
  <si>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</si>
  <si>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</si>
  <si>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</si>
  <si>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</si>
  <si>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</si>
  <si>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</si>
  <si>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</si>
  <si>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</si>
  <si>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</si>
  <si>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</si>
  <si>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</si>
  <si>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</si>
  <si>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</si>
  <si>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</si>
  <si>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</si>
  <si>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</si>
  <si>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</si>
  <si>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</si>
  <si>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</si>
  <si>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</si>
  <si>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</si>
  <si>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</si>
  <si>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</si>
  <si>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</si>
  <si>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</si>
  <si>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</si>
  <si>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</si>
  <si>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</si>
  <si>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</si>
  <si>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</si>
  <si>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</si>
  <si>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</si>
  <si>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</si>
  <si>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</si>
  <si>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</si>
  <si>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</si>
  <si>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</si>
  <si>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</si>
  <si>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</si>
  <si>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</si>
  <si>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</si>
  <si>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</si>
  <si>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</si>
  <si>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</si>
  <si>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</si>
  <si>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</si>
  <si>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</si>
  <si>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</si>
  <si>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</si>
  <si>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</si>
  <si>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</si>
  <si>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</si>
  <si>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</si>
  <si>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</si>
  <si>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</si>
  <si>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</si>
  <si>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</si>
  <si>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</si>
  <si>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</si>
  <si>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</si>
  <si>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</si>
  <si>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</si>
  <si>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</si>
  <si>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</si>
  <si>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</si>
  <si>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</si>
  <si>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</si>
  <si>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</si>
  <si>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</si>
  <si>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</si>
  <si>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</si>
  <si>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</si>
  <si>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</si>
  <si>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</si>
  <si>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</si>
  <si>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</si>
  <si>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</si>
  <si>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</si>
  <si>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</si>
  <si>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</si>
  <si>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</si>
  <si>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</si>
  <si>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</si>
  <si>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</si>
  <si>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</si>
  <si>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</si>
  <si>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</si>
  <si>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</si>
  <si>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</si>
  <si>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</si>
  <si>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</si>
  <si>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</si>
  <si>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</si>
  <si>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</si>
  <si>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</si>
  <si>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</si>
  <si>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</si>
  <si>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</si>
  <si>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</si>
  <si>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</si>
  <si>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</si>
  <si>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</si>
  <si>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</si>
  <si>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</si>
  <si>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</si>
  <si>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</si>
  <si>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</si>
  <si>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</si>
  <si>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</si>
  <si>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</si>
  <si>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</si>
  <si>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</si>
  <si>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</si>
  <si>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</si>
  <si>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</si>
  <si>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</si>
  <si>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</si>
  <si>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</si>
  <si>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</si>
  <si>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</si>
  <si>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</si>
  <si>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</si>
  <si>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</si>
  <si>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</si>
  <si>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</si>
  <si>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</si>
  <si>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</si>
  <si>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</si>
  <si>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</si>
  <si>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</si>
  <si>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</si>
  <si>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</si>
  <si>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</si>
  <si>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</si>
  <si>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</si>
  <si>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</si>
  <si>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</si>
  <si>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</si>
  <si>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</si>
  <si>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</si>
  <si>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</si>
  <si>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</si>
  <si>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</si>
  <si>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</si>
  <si>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</si>
  <si>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</si>
  <si>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</si>
  <si>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</si>
  <si>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</si>
  <si>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</si>
  <si>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</si>
  <si>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</si>
  <si>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</si>
  <si>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</si>
  <si>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</si>
  <si>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</si>
  <si>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</si>
  <si>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</si>
  <si>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</si>
  <si>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</si>
  <si>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</si>
  <si>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</si>
  <si>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</si>
  <si>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</si>
  <si>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</si>
  <si>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</si>
  <si>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</si>
  <si>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</si>
  <si>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</si>
  <si>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</si>
  <si>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</si>
  <si>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</si>
  <si>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</si>
  <si>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</si>
  <si>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</si>
  <si>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</si>
  <si>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</si>
  <si>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</si>
  <si>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</si>
  <si>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</si>
  <si>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</si>
  <si>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</si>
  <si>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</si>
  <si>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</si>
  <si>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</si>
  <si>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</si>
  <si>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</si>
  <si>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</si>
  <si>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</si>
  <si>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</si>
  <si>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</si>
  <si>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</si>
  <si>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</si>
  <si>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</si>
  <si>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</si>
  <si>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</si>
  <si>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</si>
  <si>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</si>
  <si>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</si>
  <si>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</si>
  <si>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</si>
  <si>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</si>
  <si>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</si>
  <si>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</si>
  <si>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</si>
  <si>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</si>
  <si>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</si>
  <si>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</si>
  <si>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</si>
  <si>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</si>
  <si>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</si>
  <si>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</si>
  <si>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</si>
  <si>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</si>
  <si>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</si>
  <si>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</si>
  <si>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</si>
  <si>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</si>
  <si>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</si>
  <si>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</si>
  <si>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</si>
  <si>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</si>
  <si>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</si>
  <si>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</si>
  <si>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</si>
  <si>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</si>
  <si>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</si>
  <si>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</si>
  <si>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</si>
  <si>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</si>
  <si>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</si>
  <si>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</si>
  <si>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</si>
  <si>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</si>
  <si>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</si>
  <si>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</si>
  <si>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</si>
  <si>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</si>
  <si>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</si>
  <si>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</si>
  <si>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</si>
  <si>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</si>
  <si>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</si>
  <si>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</si>
  <si>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</si>
  <si>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</si>
  <si>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</si>
  <si>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</si>
  <si>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</si>
  <si>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</si>
  <si>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</si>
  <si>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</si>
  <si>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</si>
  <si>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</si>
  <si>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</si>
  <si>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</si>
  <si>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</si>
  <si>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</si>
  <si>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</si>
  <si>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</si>
  <si>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</si>
  <si>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</si>
  <si>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</si>
  <si>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</si>
  <si>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</si>
  <si>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</si>
  <si>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</si>
  <si>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</si>
  <si>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</si>
  <si>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</si>
  <si>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</si>
  <si>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</si>
  <si>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</si>
  <si>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</si>
  <si>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</si>
  <si>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</si>
  <si>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</si>
  <si>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</si>
  <si>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</si>
  <si>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</si>
  <si>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</si>
  <si>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</si>
  <si>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</si>
  <si>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</si>
  <si>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</si>
  <si>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</si>
  <si>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</si>
  <si>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</si>
  <si>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</si>
  <si>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</si>
  <si>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</si>
  <si>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</si>
  <si>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</si>
  <si>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</si>
  <si>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</si>
  <si>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</si>
  <si>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</si>
  <si>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</si>
  <si>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</si>
  <si>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</si>
  <si>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</si>
  <si>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</si>
  <si>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</si>
  <si>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</si>
  <si>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</si>
  <si>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</si>
  <si>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</si>
  <si>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</si>
  <si>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</si>
  <si>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</si>
  <si>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</si>
  <si>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</si>
  <si>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</si>
  <si>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</si>
  <si>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</si>
  <si>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</si>
  <si>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</si>
  <si>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</si>
  <si>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</si>
  <si>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</si>
  <si>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</si>
  <si>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</si>
  <si>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</si>
  <si>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</si>
  <si>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</si>
  <si>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</si>
  <si>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</si>
  <si>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</si>
  <si>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</si>
  <si>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</si>
  <si>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</si>
  <si>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</si>
  <si>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</si>
  <si>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</si>
  <si>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</si>
  <si>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</si>
  <si>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</si>
  <si>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</si>
  <si>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</si>
  <si>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</si>
  <si>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</si>
  <si>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</si>
  <si>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</si>
  <si>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</si>
  <si>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</si>
  <si>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</si>
  <si>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</si>
  <si>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</si>
  <si>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</si>
  <si>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</si>
  <si>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</si>
  <si>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</si>
  <si>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</si>
  <si>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</si>
  <si>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</si>
  <si>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</si>
  <si>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</si>
  <si>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</si>
  <si>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</si>
  <si>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</si>
  <si>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</si>
  <si>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</si>
  <si>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</si>
  <si>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</si>
  <si>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</si>
  <si>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</si>
  <si>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</si>
  <si>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</si>
  <si>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</si>
  <si>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</si>
  <si>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</si>
  <si>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</si>
  <si>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</si>
  <si>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</si>
  <si>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</si>
  <si>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</si>
  <si>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</si>
  <si>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</si>
  <si>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</si>
  <si>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</si>
  <si>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</si>
  <si>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</si>
  <si>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</si>
  <si>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</si>
  <si>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</si>
  <si>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</si>
  <si>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</si>
  <si>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</si>
  <si>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</si>
  <si>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</si>
  <si>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</si>
  <si>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</si>
  <si>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</si>
  <si>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</si>
  <si>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</si>
  <si>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</si>
  <si>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</si>
  <si>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</si>
  <si>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</si>
  <si>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</si>
  <si>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</si>
  <si>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</si>
  <si>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</si>
  <si>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</si>
  <si>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</si>
  <si>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</si>
  <si>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</si>
  <si>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</si>
  <si>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</si>
  <si>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</si>
  <si>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</si>
  <si>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</si>
  <si>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</si>
  <si>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</si>
  <si>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</si>
  <si>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</si>
  <si>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</si>
  <si>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</si>
  <si>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</si>
  <si>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</si>
  <si>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</si>
  <si>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</si>
  <si>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</si>
  <si>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</si>
  <si>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</si>
  <si>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</si>
  <si>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</si>
  <si>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</si>
  <si>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</si>
  <si>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</si>
  <si>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</si>
  <si>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</si>
  <si>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</si>
  <si>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</si>
  <si>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</si>
  <si>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</si>
  <si>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</si>
  <si>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</si>
  <si>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</si>
  <si>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</si>
  <si>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</si>
  <si>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</si>
  <si>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</si>
  <si>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</si>
  <si>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</si>
  <si>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</si>
  <si>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</si>
  <si>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</si>
  <si>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</si>
  <si>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</si>
  <si>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</si>
  <si>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</si>
  <si>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</si>
  <si>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</si>
  <si>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</si>
  <si>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</si>
  <si>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</si>
  <si>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</si>
  <si>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</si>
  <si>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</si>
  <si>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</si>
  <si>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</si>
  <si>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</si>
  <si>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</si>
  <si>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</si>
  <si>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</si>
  <si>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</si>
  <si>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</si>
  <si>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</si>
  <si>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</si>
  <si>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</si>
  <si>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</si>
  <si>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</si>
  <si>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</si>
  <si>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</si>
  <si>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</si>
  <si>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</si>
  <si>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</si>
  <si>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</si>
  <si>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</si>
  <si>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</si>
  <si>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</si>
  <si>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</si>
  <si>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</si>
  <si>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</si>
  <si>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</si>
  <si>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</si>
  <si>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</si>
  <si>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</si>
  <si>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</si>
  <si>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</si>
  <si>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</si>
  <si>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</si>
  <si>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</si>
  <si>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</si>
  <si>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</si>
  <si>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</si>
  <si>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</si>
  <si>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</si>
  <si>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</si>
  <si>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</si>
  <si>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</si>
  <si>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</si>
  <si>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</si>
  <si>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</si>
  <si>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</si>
  <si>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</si>
  <si>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</si>
  <si>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</si>
  <si>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</si>
  <si>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</si>
  <si>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</si>
  <si>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</si>
  <si>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</si>
  <si>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</si>
  <si>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</si>
  <si>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</si>
  <si>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</si>
  <si>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</si>
  <si>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</si>
  <si>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</si>
  <si>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</si>
  <si>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</si>
  <si>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</si>
  <si>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</si>
  <si>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</si>
  <si>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</si>
  <si>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</si>
  <si>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</si>
  <si>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</si>
  <si>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</si>
  <si>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</si>
  <si>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</si>
  <si>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</si>
  <si>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</si>
  <si>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</si>
  <si>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</si>
  <si>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</si>
  <si>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</si>
  <si>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</si>
  <si>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</si>
  <si>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</si>
  <si>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</si>
  <si>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</si>
  <si>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</si>
  <si>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</si>
  <si>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</si>
  <si>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</si>
  <si>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</si>
  <si>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</si>
  <si>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</si>
  <si>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</si>
  <si>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</si>
  <si>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</si>
  <si>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</si>
  <si>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</si>
  <si>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</si>
  <si>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</si>
  <si>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</si>
  <si>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</si>
  <si>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</si>
  <si>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</si>
  <si>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</si>
  <si>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</si>
  <si>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</si>
  <si>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</si>
  <si>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</si>
  <si>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</si>
  <si>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</si>
  <si>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</si>
  <si>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</si>
  <si>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</si>
  <si>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</si>
  <si>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</si>
  <si>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</si>
  <si>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</si>
  <si>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</si>
  <si>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</si>
  <si>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</si>
  <si>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</si>
  <si>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</si>
  <si>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</si>
  <si>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</si>
  <si>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</si>
  <si>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</si>
  <si>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</si>
  <si>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</si>
  <si>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</si>
  <si>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</si>
  <si>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</si>
  <si>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</si>
  <si>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</si>
  <si>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</si>
  <si>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</si>
  <si>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</si>
  <si>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</si>
  <si>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</si>
  <si>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</si>
  <si>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</si>
  <si>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</si>
  <si>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</si>
  <si>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</si>
  <si>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</si>
  <si>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</si>
  <si>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</si>
  <si>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</si>
  <si>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</si>
  <si>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</si>
  <si>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</si>
  <si>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</si>
  <si>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</si>
  <si>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</si>
  <si>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</si>
  <si>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</si>
  <si>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</si>
  <si>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</si>
  <si>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</si>
  <si>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</si>
  <si>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</si>
  <si>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</si>
  <si>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</si>
  <si>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</si>
  <si>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</si>
  <si>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</si>
  <si>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</si>
  <si>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</si>
  <si>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</si>
  <si>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</si>
  <si>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</si>
  <si>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</si>
  <si>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</si>
  <si>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</si>
  <si>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</si>
  <si>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</si>
  <si>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</si>
  <si>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</si>
  <si>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</si>
  <si>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</si>
  <si>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</si>
  <si>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</si>
  <si>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</si>
  <si>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</si>
  <si>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</si>
  <si>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</si>
  <si>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</si>
  <si>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</si>
  <si>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</si>
  <si>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</si>
  <si>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</si>
  <si>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</si>
  <si>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</si>
  <si>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</si>
  <si>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</si>
  <si>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</si>
  <si>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</si>
  <si>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</si>
  <si>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</si>
  <si>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</si>
  <si>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</si>
  <si>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</si>
  <si>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</si>
  <si>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</si>
  <si>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</si>
  <si>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</si>
  <si>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</si>
  <si>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</si>
  <si>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</si>
  <si>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</si>
  <si>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</si>
  <si>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</si>
  <si>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</si>
  <si>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</si>
  <si>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</si>
  <si>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</si>
  <si>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</si>
  <si>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</si>
  <si>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</si>
  <si>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</si>
  <si>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</si>
  <si>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</si>
  <si>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</si>
  <si>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</si>
  <si>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</si>
  <si>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</si>
  <si>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</si>
  <si>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</si>
  <si>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</si>
  <si>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</si>
  <si>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</si>
  <si>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</si>
  <si>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</si>
  <si>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</si>
  <si>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</si>
  <si>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</si>
  <si>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</si>
  <si>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</si>
  <si>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</si>
  <si>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</si>
  <si>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</si>
  <si>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</si>
  <si>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</si>
  <si>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</si>
  <si>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</si>
  <si>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</si>
  <si>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</si>
  <si>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</si>
  <si>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</si>
  <si>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</si>
  <si>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</si>
  <si>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</si>
  <si>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</si>
  <si>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</si>
  <si>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</si>
  <si>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</si>
  <si>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</si>
  <si>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</si>
  <si>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</si>
  <si>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</si>
  <si>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</si>
  <si>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</si>
  <si>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</si>
  <si>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</si>
  <si>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</si>
  <si>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</si>
  <si>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</si>
  <si>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</si>
  <si>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</si>
  <si>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</si>
  <si>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</si>
  <si>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</si>
  <si>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</si>
  <si>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</si>
  <si>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</si>
  <si>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</si>
  <si>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</si>
  <si>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</si>
  <si>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</si>
  <si>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</si>
  <si>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</si>
  <si>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</si>
  <si>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</si>
  <si>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</si>
  <si>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</si>
  <si>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</si>
  <si>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</si>
  <si>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</si>
  <si>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</si>
  <si>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</si>
  <si>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</si>
  <si>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</si>
  <si>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</si>
  <si>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</si>
  <si>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</si>
  <si>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</si>
  <si>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</si>
  <si>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</si>
  <si>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</si>
  <si>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</si>
  <si>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</si>
  <si>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</si>
  <si>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</si>
  <si>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</si>
  <si>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</si>
  <si>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</si>
  <si>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</si>
  <si>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</si>
  <si>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</si>
  <si>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</si>
  <si>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</si>
  <si>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</si>
  <si>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</si>
  <si>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</si>
  <si>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</si>
  <si>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</si>
  <si>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</si>
  <si>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</si>
  <si>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</si>
  <si>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</si>
  <si>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</si>
  <si>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</si>
  <si>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</si>
  <si>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</si>
  <si>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</si>
  <si>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</si>
  <si>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</si>
  <si>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</si>
  <si>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</si>
  <si>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</si>
  <si>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</si>
  <si>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</si>
  <si>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</si>
  <si>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</si>
  <si>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</si>
  <si>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</si>
  <si>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</si>
  <si>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</si>
  <si>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</si>
  <si>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</si>
  <si>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</si>
  <si>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</si>
  <si>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</si>
  <si>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</si>
  <si>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</si>
  <si>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</si>
  <si>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</si>
  <si>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</si>
  <si>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</si>
  <si>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</si>
  <si>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</si>
  <si>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</si>
  <si>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</si>
  <si>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</si>
  <si>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</si>
  <si>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</si>
  <si>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</si>
  <si>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</si>
  <si>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</si>
  <si>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</si>
  <si>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</si>
  <si>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</si>
  <si>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</si>
  <si>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</si>
  <si>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</si>
  <si>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</si>
  <si>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</si>
  <si>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</si>
  <si>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</si>
  <si>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</si>
  <si>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</si>
  <si>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</si>
  <si>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</si>
  <si>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</si>
  <si>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</si>
  <si>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</si>
  <si>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</si>
  <si>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</si>
  <si>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</si>
  <si>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</si>
  <si>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</si>
  <si>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</si>
  <si>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</si>
  <si>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</si>
  <si>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</si>
  <si>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</si>
  <si>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</si>
  <si>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</si>
  <si>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</si>
  <si>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</si>
  <si>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</si>
  <si>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</si>
  <si>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</si>
  <si>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</si>
  <si>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</si>
  <si>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</si>
  <si>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</si>
  <si>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</si>
  <si>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</si>
  <si>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</si>
  <si>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</si>
  <si>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</si>
  <si>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</si>
  <si>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</si>
  <si>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</si>
  <si>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</si>
  <si>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</si>
  <si>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</si>
  <si>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</si>
  <si>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</si>
  <si>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</si>
  <si>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</si>
  <si>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</si>
  <si>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</si>
  <si>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</si>
  <si>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</si>
  <si>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</si>
  <si>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</si>
  <si>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</si>
  <si>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</si>
  <si>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</si>
  <si>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</si>
  <si>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</si>
  <si>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</si>
  <si>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</si>
  <si>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</si>
  <si>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</si>
  <si>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</si>
  <si>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</si>
  <si>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</si>
  <si>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</si>
  <si>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</si>
  <si>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</si>
  <si>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</si>
  <si>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</si>
  <si>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</si>
  <si>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</si>
  <si>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</si>
  <si>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</si>
  <si>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</si>
  <si>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</si>
  <si>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</si>
  <si>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</si>
  <si>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</si>
  <si>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</si>
  <si>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</si>
  <si>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</si>
  <si>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</si>
  <si>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</si>
  <si>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</si>
  <si>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</si>
  <si>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</si>
  <si>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</si>
  <si>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</si>
  <si>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</si>
  <si>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</si>
  <si>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</si>
  <si>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</si>
  <si>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</si>
  <si>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</si>
  <si>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</si>
  <si>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</si>
  <si>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</si>
  <si>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</si>
  <si>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</si>
  <si>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</si>
  <si>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</si>
  <si>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</si>
  <si>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</si>
  <si>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</si>
  <si>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</si>
  <si>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</si>
  <si>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</si>
  <si>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</si>
  <si>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</si>
  <si>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</si>
  <si>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</si>
  <si>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</si>
  <si>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</si>
  <si>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</si>
  <si>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</si>
  <si>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</si>
  <si>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</si>
  <si>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</si>
  <si>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</si>
  <si>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</si>
  <si>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</si>
  <si>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</si>
  <si>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</si>
  <si>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</si>
  <si>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</si>
  <si>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</si>
  <si>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</si>
  <si>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</si>
  <si>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</si>
  <si>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</si>
  <si>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</si>
  <si>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</si>
  <si>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</si>
  <si>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</si>
  <si>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</si>
  <si>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</si>
  <si>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</si>
  <si>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</si>
  <si>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</si>
  <si>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</si>
  <si>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</si>
  <si>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</si>
  <si>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</si>
  <si>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</si>
  <si>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</si>
  <si>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</si>
  <si>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</si>
  <si>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</si>
  <si>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</si>
  <si>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</si>
  <si>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</si>
  <si>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</si>
  <si>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</si>
  <si>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</si>
  <si>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</si>
  <si>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</si>
  <si>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</si>
  <si>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</si>
  <si>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</si>
  <si>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</si>
  <si>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</si>
  <si>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</si>
  <si>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</si>
  <si>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</si>
  <si>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</si>
  <si>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</si>
  <si>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</si>
  <si>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</si>
  <si>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</si>
  <si>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</si>
  <si>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</si>
  <si>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</si>
  <si>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</si>
  <si>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</si>
  <si>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</si>
  <si>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</si>
  <si>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</si>
  <si>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</si>
  <si>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</si>
  <si>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</si>
  <si>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</si>
  <si>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</si>
  <si>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</si>
  <si>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</si>
  <si>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</si>
  <si>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</si>
  <si>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</si>
  <si>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</si>
  <si>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</si>
  <si>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</si>
  <si>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</si>
  <si>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</si>
  <si>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</si>
  <si>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</si>
  <si>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</si>
  <si>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</si>
  <si>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</si>
  <si>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</si>
  <si>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</si>
  <si>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</si>
  <si>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</si>
  <si>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</si>
  <si>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</si>
  <si>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</si>
  <si>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</si>
  <si>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</si>
  <si>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</si>
  <si>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</si>
  <si>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</si>
  <si>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</si>
  <si>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</si>
  <si>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</si>
  <si>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</si>
  <si>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</si>
  <si>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</si>
  <si>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</si>
  <si>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</si>
  <si>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</si>
  <si>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</si>
  <si>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</si>
  <si>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</si>
  <si>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</si>
  <si>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</si>
  <si>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</si>
  <si>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</si>
  <si>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</si>
  <si>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</si>
  <si>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</si>
  <si>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</si>
  <si>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</si>
  <si>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</si>
  <si>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</si>
  <si>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</si>
  <si>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</si>
  <si>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</si>
  <si>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</si>
  <si>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</si>
  <si>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</si>
  <si>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</si>
  <si>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</si>
  <si>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</si>
  <si>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</si>
  <si>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</si>
  <si>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</si>
  <si>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</si>
  <si>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</si>
  <si>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</si>
  <si>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</si>
  <si>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</si>
  <si>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</si>
  <si>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</si>
  <si>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</si>
  <si>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</si>
  <si>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</si>
  <si>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</si>
  <si>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</si>
  <si>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</si>
  <si>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</si>
  <si>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</si>
  <si>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</si>
  <si>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</si>
  <si>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</si>
  <si>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</si>
  <si>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</si>
  <si>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</si>
  <si>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</si>
  <si>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</si>
  <si>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</si>
  <si>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</si>
  <si>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</si>
  <si>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</si>
  <si>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</si>
  <si>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</si>
  <si>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</si>
  <si>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</si>
  <si>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</si>
  <si>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</si>
  <si>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</si>
  <si>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</si>
  <si>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</si>
  <si>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</si>
  <si>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</si>
  <si>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</si>
  <si>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</si>
  <si>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</si>
  <si>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</si>
  <si>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</si>
  <si>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</si>
  <si>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</si>
  <si>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</si>
  <si>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</si>
  <si>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</si>
  <si>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</si>
  <si>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</si>
  <si>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</si>
  <si>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</si>
  <si>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</si>
  <si>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</si>
  <si>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</si>
  <si>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</si>
  <si>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</si>
  <si>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</si>
  <si>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</si>
  <si>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</si>
  <si>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</si>
  <si>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</si>
  <si>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</si>
  <si>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</si>
  <si>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</si>
  <si>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</si>
  <si>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</si>
  <si>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</si>
  <si>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</si>
  <si>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</si>
  <si>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</si>
  <si>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</si>
  <si>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</si>
  <si>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</si>
  <si>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</si>
  <si>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</si>
  <si>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</si>
  <si>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</si>
  <si>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</si>
  <si>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</si>
  <si>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</si>
  <si>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</si>
  <si>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</si>
  <si>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</si>
  <si>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</si>
  <si>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</si>
  <si>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</si>
  <si>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</si>
  <si>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</si>
  <si>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</si>
  <si>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</si>
  <si>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</si>
  <si>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</si>
  <si>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</si>
  <si>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</si>
  <si>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</si>
  <si>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</si>
  <si>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</si>
  <si>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</si>
  <si>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</si>
  <si>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</si>
  <si>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</si>
  <si>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</si>
  <si>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</si>
  <si>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</si>
  <si>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</si>
  <si>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</si>
  <si>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</si>
  <si>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</si>
  <si>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</si>
  <si>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</si>
  <si>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</si>
  <si>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</si>
  <si>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</si>
  <si>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</si>
  <si>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</si>
  <si>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</si>
  <si>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</si>
  <si>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</si>
  <si>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</si>
  <si>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</si>
  <si>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</si>
  <si>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</si>
  <si>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</si>
  <si>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</si>
  <si>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</si>
  <si>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</si>
  <si>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</si>
  <si>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</si>
  <si>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</si>
  <si>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</si>
  <si>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</si>
  <si>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</si>
  <si>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</si>
  <si>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</si>
  <si>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</si>
  <si>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</si>
  <si>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</si>
  <si>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</si>
  <si>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</si>
  <si>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</si>
  <si>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</si>
  <si>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</si>
  <si>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</si>
  <si>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</si>
  <si>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</si>
  <si>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</si>
  <si>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</si>
  <si>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</si>
  <si>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</si>
  <si>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</si>
  <si>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</si>
  <si>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</si>
  <si>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</si>
  <si>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</si>
  <si>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</si>
  <si>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</si>
  <si>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</si>
  <si>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</si>
  <si>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</si>
  <si>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</si>
  <si>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</si>
  <si>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</si>
  <si>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</si>
  <si>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</si>
  <si>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</si>
  <si>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</si>
  <si>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</si>
  <si>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</si>
  <si>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</si>
  <si>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</si>
  <si>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</si>
  <si>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</si>
  <si>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</si>
  <si>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</si>
  <si>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</si>
  <si>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</si>
  <si>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</si>
  <si>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</si>
  <si>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</si>
  <si>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</si>
  <si>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</si>
  <si>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</si>
  <si>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</si>
  <si>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</si>
  <si>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</si>
  <si>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</si>
  <si>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</si>
  <si>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</si>
  <si>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</si>
  <si>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</si>
  <si>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</si>
  <si>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</si>
  <si>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</si>
  <si>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</si>
  <si>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</si>
  <si>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</si>
  <si>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</si>
  <si>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</si>
  <si>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</si>
  <si>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</si>
  <si>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</si>
  <si>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</si>
  <si>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</si>
  <si>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</si>
  <si>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</si>
  <si>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</si>
  <si>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</si>
  <si>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</si>
  <si>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</si>
  <si>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</si>
  <si>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</si>
  <si>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</si>
  <si>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</si>
  <si>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</si>
  <si>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</si>
  <si>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</si>
  <si>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</si>
  <si>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</si>
  <si>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</si>
  <si>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</si>
  <si>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</si>
  <si>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</si>
  <si>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</si>
  <si>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</si>
  <si>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</si>
  <si>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</si>
  <si>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</si>
  <si>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</si>
  <si>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</si>
  <si>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</si>
  <si>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</si>
  <si>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</si>
  <si>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</si>
  <si>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</si>
  <si>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</si>
  <si>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</si>
  <si>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</si>
  <si>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</si>
  <si>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</si>
  <si>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</si>
  <si>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</si>
  <si>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</si>
  <si>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</si>
  <si>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</si>
  <si>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</si>
  <si>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</si>
  <si>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</si>
  <si>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</si>
  <si>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</si>
  <si>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</si>
  <si>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</si>
  <si>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</si>
  <si>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</si>
  <si>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</si>
  <si>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</si>
  <si>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</si>
  <si>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</si>
  <si>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</si>
  <si>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</si>
  <si>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</si>
  <si>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</si>
  <si>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</si>
  <si>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</si>
  <si>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</si>
  <si>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</si>
  <si>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</si>
  <si>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</si>
  <si>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</si>
  <si>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</si>
  <si>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</si>
  <si>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</si>
  <si>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</si>
  <si>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</si>
  <si>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</si>
  <si>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</si>
  <si>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</si>
  <si>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</si>
  <si>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</si>
  <si>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</si>
  <si>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</si>
  <si>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</si>
  <si>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</si>
  <si>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</si>
  <si>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</si>
  <si>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</si>
  <si>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</si>
  <si>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</si>
  <si>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</si>
  <si>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</si>
  <si>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</si>
  <si>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</si>
  <si>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</si>
  <si>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</si>
  <si>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</si>
  <si>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</si>
  <si>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</si>
  <si>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</si>
  <si>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</si>
  <si>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</si>
  <si>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</si>
  <si>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</si>
  <si>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</si>
  <si>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</si>
  <si>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</si>
  <si>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</si>
  <si>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</si>
  <si>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</si>
  <si>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</si>
  <si>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</si>
  <si>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</si>
  <si>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</si>
  <si>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</si>
  <si>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</si>
  <si>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</si>
  <si>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</si>
  <si>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</si>
  <si>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</si>
  <si>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</si>
  <si>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</si>
  <si>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</si>
  <si>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</si>
  <si>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</si>
  <si>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</si>
  <si>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</si>
  <si>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</si>
  <si>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</si>
  <si>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</si>
  <si>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</si>
  <si>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</si>
  <si>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</si>
  <si>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</si>
  <si>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</si>
  <si>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</si>
  <si>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</si>
  <si>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</si>
  <si>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</si>
  <si>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</si>
  <si>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</si>
  <si>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</si>
  <si>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</si>
  <si>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</si>
  <si>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</si>
  <si>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</si>
  <si>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</si>
  <si>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</si>
  <si>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</si>
  <si>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</si>
  <si>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</si>
  <si>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</si>
  <si>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</si>
  <si>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</si>
  <si>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</si>
  <si>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</si>
  <si>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</si>
  <si>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</si>
  <si>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</si>
  <si>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</si>
  <si>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</si>
  <si>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</si>
  <si>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</si>
  <si>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</si>
  <si>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</si>
  <si>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</si>
  <si>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</si>
  <si>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</si>
  <si>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</si>
  <si>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</si>
  <si>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</si>
  <si>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</si>
  <si>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</si>
  <si>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</si>
  <si>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</si>
  <si>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</si>
  <si>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</si>
  <si>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</si>
  <si>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</si>
  <si>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</si>
  <si>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</si>
  <si>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</si>
  <si>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</si>
  <si>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</si>
  <si>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</si>
  <si>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</si>
  <si>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</si>
  <si>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</si>
  <si>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</si>
  <si>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</si>
  <si>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</si>
  <si>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</si>
  <si>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</si>
  <si>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</si>
  <si>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</si>
  <si>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</si>
  <si>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</si>
  <si>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</si>
  <si>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</si>
  <si>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</si>
  <si>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</si>
  <si>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</si>
  <si>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</si>
  <si>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</si>
  <si>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</si>
  <si>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</si>
  <si>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</si>
  <si>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</si>
  <si>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</si>
  <si>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</si>
  <si>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</si>
  <si>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</si>
  <si>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</si>
  <si>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</si>
  <si>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</si>
  <si>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</si>
  <si>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</si>
  <si>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</si>
  <si>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</si>
  <si>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</si>
  <si>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</si>
  <si>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</si>
  <si>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</si>
  <si>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</si>
  <si>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</si>
  <si>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</si>
  <si>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</si>
  <si>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</si>
  <si>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</si>
  <si>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</si>
  <si>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</si>
  <si>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</si>
  <si>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</si>
  <si>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</si>
  <si>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</si>
  <si>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</si>
  <si>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</si>
  <si>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</si>
  <si>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</si>
  <si>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</si>
  <si>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</si>
  <si>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</si>
  <si>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</si>
  <si>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</si>
  <si>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</si>
  <si>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</si>
  <si>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</si>
  <si>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</si>
  <si>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</si>
  <si>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</si>
  <si>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</si>
  <si>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</si>
  <si>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</si>
  <si>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</si>
  <si>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</si>
  <si>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</si>
  <si>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</si>
  <si>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</si>
  <si>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</si>
  <si>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</si>
  <si>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</si>
  <si>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</si>
  <si>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</si>
  <si>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</si>
  <si>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</si>
  <si>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</si>
  <si>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</si>
  <si>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</si>
  <si>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</si>
  <si>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</si>
  <si>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</si>
  <si>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</si>
  <si>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</si>
  <si>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</si>
  <si>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</si>
  <si>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</si>
  <si>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</si>
  <si>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</si>
  <si>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</si>
  <si>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</si>
  <si>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</si>
  <si>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</si>
  <si>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</si>
  <si>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</si>
  <si>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</si>
  <si>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</si>
  <si>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</si>
  <si>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</si>
  <si>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</si>
  <si>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</si>
  <si>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</si>
  <si>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</si>
  <si>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</si>
  <si>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</si>
  <si>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</si>
  <si>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</si>
  <si>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</si>
  <si>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</si>
  <si>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</si>
  <si>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</si>
  <si>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</si>
  <si>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</si>
  <si>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</si>
  <si>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</si>
  <si>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</si>
  <si>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</si>
  <si>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</si>
  <si>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</si>
  <si>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</si>
  <si>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</si>
  <si>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</si>
  <si>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</si>
  <si>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</si>
  <si>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</si>
  <si>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</si>
  <si>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</si>
  <si>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</si>
  <si>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</si>
  <si>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</si>
  <si>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</si>
  <si>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</si>
  <si>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</si>
  <si>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</si>
  <si>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</si>
  <si>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</si>
  <si>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</si>
  <si>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</si>
  <si>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</si>
  <si>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</si>
  <si>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</si>
  <si>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</si>
  <si>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</si>
  <si>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</si>
  <si>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</si>
  <si>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</si>
  <si>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</si>
  <si>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</si>
  <si>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</si>
  <si>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</si>
  <si>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</si>
  <si>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</si>
  <si>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</si>
  <si>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</si>
  <si>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</si>
  <si>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</si>
  <si>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</si>
  <si>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</si>
  <si>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</si>
  <si>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</si>
  <si>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</si>
  <si>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</si>
  <si>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</si>
  <si>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</si>
  <si>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</si>
  <si>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</si>
  <si>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</si>
  <si>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</si>
  <si>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</si>
  <si>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</si>
  <si>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</si>
  <si>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</si>
  <si>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</si>
  <si>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</si>
  <si>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</si>
  <si>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</si>
  <si>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</si>
  <si>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</si>
  <si>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</si>
  <si>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</si>
  <si>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</si>
  <si>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</si>
  <si>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</si>
  <si>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</si>
  <si>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</si>
  <si>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</si>
  <si>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</si>
  <si>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</si>
  <si>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</si>
  <si>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</si>
  <si>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</si>
  <si>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</si>
  <si>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</si>
  <si>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</si>
  <si>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</si>
  <si>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</si>
  <si>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</si>
  <si>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</si>
  <si>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</si>
  <si>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</si>
  <si>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</si>
  <si>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</si>
  <si>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</si>
  <si>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</si>
  <si>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</si>
  <si>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</si>
  <si>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</si>
  <si>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</si>
  <si>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</si>
  <si>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</si>
  <si>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</si>
  <si>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</si>
  <si>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</si>
  <si>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</si>
  <si>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</si>
  <si>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</si>
  <si>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</si>
  <si>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</si>
  <si>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</si>
  <si>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</si>
  <si>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</si>
  <si>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</si>
  <si>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</si>
  <si>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</si>
  <si>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</si>
  <si>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</si>
  <si>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</si>
  <si>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</si>
  <si>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</si>
  <si>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</si>
  <si>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</si>
  <si>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</si>
  <si>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</si>
  <si>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</si>
  <si>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</si>
  <si>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</si>
  <si>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</si>
  <si>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</si>
  <si>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</si>
  <si>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</si>
  <si>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</si>
  <si>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</si>
  <si>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</si>
  <si>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</si>
  <si>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</si>
  <si>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</si>
  <si>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</si>
  <si>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</si>
  <si>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</si>
  <si>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</si>
  <si>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</si>
  <si>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</si>
  <si>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</si>
  <si>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</si>
  <si>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</si>
  <si>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</si>
  <si>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</si>
  <si>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</si>
  <si>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</si>
  <si>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</si>
  <si>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</si>
  <si>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</si>
  <si>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</si>
  <si>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</si>
  <si>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</si>
  <si>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</si>
  <si>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</si>
  <si>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</si>
  <si>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</si>
  <si>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</si>
  <si>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</si>
  <si>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</si>
  <si>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</si>
  <si>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</si>
  <si>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</si>
  <si>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</si>
  <si>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</si>
  <si>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</si>
  <si>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</si>
  <si>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</si>
  <si>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</si>
  <si>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</si>
  <si>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</si>
  <si>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</si>
  <si>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</si>
  <si>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</si>
  <si>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</si>
  <si>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</si>
  <si>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</si>
  <si>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</si>
  <si>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</si>
  <si>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</si>
  <si>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</si>
  <si>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</si>
  <si>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</si>
  <si>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</si>
  <si>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</si>
  <si>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</si>
  <si>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</si>
  <si>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</si>
  <si>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</si>
  <si>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</si>
  <si>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</si>
  <si>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</si>
  <si>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</si>
  <si>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</si>
  <si>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</si>
  <si>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</si>
  <si>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</si>
  <si>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</si>
  <si>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</si>
  <si>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</si>
  <si>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</si>
  <si>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</si>
  <si>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</si>
  <si>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</si>
  <si>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</si>
  <si>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</si>
  <si>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</si>
  <si>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</si>
  <si>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</si>
  <si>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</si>
  <si>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</si>
  <si>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</si>
  <si>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</si>
  <si>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</si>
  <si>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</si>
  <si>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</si>
  <si>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</si>
  <si>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</si>
  <si>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</si>
  <si>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</si>
  <si>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</si>
  <si>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</si>
  <si>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</si>
  <si>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</si>
  <si>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</si>
  <si>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</si>
  <si>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</si>
  <si>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</si>
  <si>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</si>
  <si>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</si>
  <si>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</si>
  <si>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</si>
  <si>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</si>
  <si>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</si>
  <si>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</si>
  <si>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</si>
  <si>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</si>
  <si>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</si>
  <si>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</si>
  <si>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</si>
  <si>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</si>
  <si>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</si>
  <si>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</si>
  <si>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</si>
  <si>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</si>
  <si>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</si>
  <si>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</si>
  <si>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</si>
  <si>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</si>
  <si>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</si>
  <si>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</si>
  <si>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</si>
  <si>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</si>
  <si>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</si>
  <si>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</si>
  <si>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</si>
  <si>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</si>
  <si>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</si>
  <si>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</si>
  <si>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</si>
  <si>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</si>
  <si>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</si>
  <si>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</si>
  <si>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</si>
  <si>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</si>
  <si>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</si>
  <si>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</si>
  <si>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</si>
  <si>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</si>
  <si>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</si>
  <si>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</si>
  <si>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</si>
  <si>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</si>
  <si>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</si>
  <si>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</si>
  <si>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</si>
  <si>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</si>
  <si>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</si>
  <si>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</si>
  <si>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</si>
  <si>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</si>
  <si>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</si>
  <si>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</si>
  <si>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</si>
  <si>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</si>
  <si>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</si>
  <si>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</si>
  <si>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</si>
  <si>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</si>
  <si>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</si>
  <si>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</si>
  <si>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</si>
  <si>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</si>
  <si>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</si>
  <si>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</si>
  <si>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</si>
  <si>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</si>
  <si>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</si>
  <si>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</si>
  <si>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</si>
  <si>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</si>
  <si>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</si>
  <si>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</si>
  <si>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</si>
  <si>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</si>
  <si>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</si>
  <si>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</si>
  <si>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</si>
  <si>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</si>
  <si>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</si>
  <si>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</si>
  <si>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</si>
  <si>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</si>
  <si>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</si>
  <si>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</si>
  <si>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</si>
  <si>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</si>
  <si>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</si>
  <si>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</si>
  <si>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</si>
  <si>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</si>
  <si>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</si>
  <si>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</si>
  <si>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</si>
  <si>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</si>
  <si>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</si>
  <si>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</si>
  <si>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</si>
  <si>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</si>
  <si>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</si>
  <si>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</si>
  <si>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</si>
  <si>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</si>
  <si>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</si>
  <si>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</si>
  <si>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</si>
  <si>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</si>
  <si>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</si>
  <si>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</si>
  <si>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</si>
  <si>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</si>
  <si>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</si>
  <si>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</si>
  <si>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</si>
  <si>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</si>
  <si>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</si>
  <si>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</si>
  <si>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</si>
  <si>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</si>
  <si>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</si>
  <si>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</si>
  <si>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</si>
  <si>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</si>
  <si>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</si>
  <si>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</si>
  <si>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</si>
  <si>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</si>
  <si>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</si>
  <si>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</si>
  <si>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</si>
  <si>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</si>
  <si>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</si>
  <si>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</si>
  <si>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</si>
  <si>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</si>
  <si>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</si>
  <si>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</si>
  <si>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</si>
  <si>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</si>
  <si>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</si>
  <si>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</si>
  <si>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</si>
  <si>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</si>
  <si>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</si>
  <si>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</si>
  <si>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</si>
  <si>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</si>
  <si>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</si>
  <si>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</si>
  <si>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</si>
  <si>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</si>
  <si>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</si>
  <si>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</si>
  <si>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</si>
  <si>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</si>
  <si>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</si>
  <si>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</si>
  <si>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</si>
  <si>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</si>
  <si>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</si>
  <si>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</si>
  <si>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</si>
  <si>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</si>
  <si>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</si>
  <si>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</si>
  <si>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</si>
  <si>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</si>
  <si>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</si>
  <si>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</si>
  <si>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</si>
  <si>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</si>
  <si>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</si>
  <si>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</si>
  <si>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</si>
  <si>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</si>
  <si>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</si>
  <si>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</si>
  <si>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</si>
  <si>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</si>
  <si>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</si>
  <si>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</si>
  <si>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</si>
  <si>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</si>
  <si>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</si>
  <si>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</si>
  <si>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</si>
  <si>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</si>
  <si>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</si>
  <si>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</si>
  <si>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</si>
  <si>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</si>
  <si>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</si>
  <si>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</si>
  <si>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</si>
  <si>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</si>
  <si>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</si>
  <si>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</si>
  <si>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</si>
  <si>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</si>
  <si>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</si>
  <si>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</si>
  <si>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</si>
  <si>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</si>
  <si>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</si>
  <si>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</si>
  <si>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</si>
  <si>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</si>
  <si>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</si>
  <si>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</si>
  <si>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</si>
  <si>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</si>
  <si>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</si>
  <si>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</si>
  <si>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</si>
  <si>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</si>
  <si>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</si>
  <si>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</si>
  <si>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</si>
  <si>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</si>
  <si>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</si>
  <si>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</si>
  <si>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</si>
  <si>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</si>
  <si>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</si>
  <si>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</si>
  <si>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</si>
  <si>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</si>
  <si>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</si>
  <si>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</si>
  <si>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</si>
  <si>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</si>
  <si>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</si>
  <si>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</si>
  <si>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</si>
  <si>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</si>
  <si>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</si>
  <si>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</si>
  <si>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</si>
  <si>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</si>
  <si>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</si>
  <si>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</si>
  <si>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</si>
  <si>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</si>
  <si>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</si>
  <si>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</si>
  <si>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</si>
  <si>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</si>
  <si>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</si>
  <si>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</si>
  <si>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</si>
  <si>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</si>
  <si>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</si>
  <si>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</si>
  <si>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</si>
  <si>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</si>
  <si>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</si>
  <si>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</si>
  <si>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</si>
  <si>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</si>
  <si>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</si>
  <si>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</si>
  <si>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</si>
  <si>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</si>
  <si>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</si>
  <si>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</si>
  <si>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</si>
  <si>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</si>
  <si>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</si>
  <si>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</si>
  <si>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</si>
  <si>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</si>
  <si>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</si>
  <si>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</si>
  <si>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</si>
  <si>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</si>
  <si>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</si>
  <si>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</si>
  <si>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</si>
  <si>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</si>
  <si>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</si>
  <si>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</si>
  <si>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</si>
  <si>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</si>
  <si>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</si>
  <si>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</si>
  <si>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</si>
  <si>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</si>
  <si>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</si>
  <si>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</si>
  <si>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</si>
  <si>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</si>
  <si>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</si>
  <si>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</si>
  <si>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</si>
  <si>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</si>
  <si>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</si>
  <si>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</si>
  <si>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</si>
  <si>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</si>
  <si>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</si>
  <si>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</si>
  <si>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</si>
  <si>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</si>
  <si>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</si>
  <si>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</si>
  <si>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</si>
  <si>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</si>
  <si>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</si>
  <si>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</si>
  <si>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</si>
  <si>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</si>
  <si>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</si>
  <si>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</si>
  <si>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</si>
  <si>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</si>
  <si>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</si>
  <si>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</si>
  <si>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</si>
  <si>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</si>
  <si>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</si>
  <si>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</si>
  <si>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</si>
  <si>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</si>
  <si>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</si>
  <si>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</si>
  <si>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</si>
  <si>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</si>
  <si>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</si>
  <si>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</si>
  <si>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</si>
  <si>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</si>
  <si>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</si>
  <si>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</si>
  <si>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</si>
  <si>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</si>
  <si>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</si>
  <si>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</si>
  <si>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</si>
  <si>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</si>
  <si>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</si>
  <si>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</si>
  <si>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</si>
  <si>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</si>
  <si>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</si>
  <si>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</si>
  <si>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</si>
  <si>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</si>
  <si>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</si>
  <si>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</si>
  <si>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</si>
  <si>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</si>
  <si>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</si>
  <si>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</si>
  <si>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</si>
  <si>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</si>
  <si>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</si>
  <si>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</si>
  <si>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</si>
  <si>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</si>
  <si>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</si>
  <si>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</si>
  <si>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</si>
  <si>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</si>
  <si>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</si>
  <si>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</si>
  <si>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</si>
  <si>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</si>
  <si>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</si>
  <si>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</si>
  <si>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</si>
  <si>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</si>
  <si>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</si>
  <si>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</si>
  <si>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</si>
  <si>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</si>
  <si>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</si>
  <si>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</si>
  <si>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</si>
  <si>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</si>
  <si>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</si>
  <si>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</si>
  <si>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</si>
  <si>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</si>
  <si>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</si>
  <si>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</si>
  <si>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</si>
  <si>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</si>
  <si>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</si>
  <si>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</si>
  <si>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</si>
  <si>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</si>
  <si>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</si>
  <si>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</si>
  <si>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</si>
  <si>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</si>
  <si>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</si>
  <si>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</si>
  <si>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</si>
  <si>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</si>
  <si>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</si>
  <si>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</si>
  <si>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</si>
  <si>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</si>
  <si>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</si>
  <si>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</si>
  <si>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</si>
  <si>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</si>
  <si>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</si>
  <si>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</si>
  <si>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</si>
  <si>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</si>
  <si>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</si>
  <si>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</si>
  <si>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</si>
  <si>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</si>
  <si>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</si>
  <si>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</si>
  <si>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</si>
  <si>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</si>
  <si>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</si>
  <si>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</si>
  <si>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</si>
  <si>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</si>
  <si>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</si>
  <si>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</si>
  <si>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</si>
  <si>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</si>
  <si>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</si>
  <si>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</si>
  <si>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</si>
  <si>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</si>
  <si>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</si>
  <si>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</si>
  <si>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</si>
  <si>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</si>
  <si>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</si>
  <si>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</si>
  <si>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</si>
  <si>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</si>
  <si>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</si>
  <si>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</si>
  <si>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</si>
  <si>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</si>
  <si>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</si>
  <si>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</si>
  <si>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</si>
  <si>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</si>
  <si>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</si>
  <si>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</si>
  <si>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</si>
  <si>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</si>
  <si>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</si>
  <si>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</si>
  <si>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</si>
  <si>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</si>
  <si>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</si>
  <si>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</si>
  <si>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</si>
  <si>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</si>
  <si>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</si>
  <si>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</si>
  <si>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</si>
  <si>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</si>
  <si>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</si>
  <si>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</si>
  <si>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</si>
  <si>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</si>
  <si>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</si>
  <si>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</si>
  <si>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</si>
  <si>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</si>
  <si>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</si>
  <si>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</si>
  <si>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</si>
  <si>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</si>
  <si>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</si>
  <si>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</si>
  <si>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</si>
  <si>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</si>
  <si>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</si>
  <si>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</si>
  <si>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</si>
  <si>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</si>
  <si>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</si>
  <si>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</si>
  <si>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</si>
  <si>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</si>
  <si>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</si>
  <si>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</si>
  <si>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</si>
  <si>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</si>
  <si>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</si>
  <si>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</si>
  <si>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</si>
  <si>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</si>
  <si>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</si>
  <si>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</si>
  <si>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</si>
  <si>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</si>
  <si>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</si>
  <si>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</si>
  <si>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</si>
  <si>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</si>
  <si>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</si>
  <si>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</si>
  <si>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</si>
  <si>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</si>
  <si>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</si>
  <si>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</si>
  <si>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</si>
  <si>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</si>
  <si>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</si>
  <si>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</si>
  <si>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</si>
  <si>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</si>
  <si>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</si>
  <si>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</si>
  <si>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</si>
  <si>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</si>
  <si>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</si>
  <si>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</si>
  <si>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</si>
  <si>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</si>
  <si>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</si>
  <si>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</si>
  <si>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</si>
  <si>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</si>
  <si>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</si>
  <si>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</si>
  <si>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</si>
  <si>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</si>
  <si>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</si>
  <si>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</si>
  <si>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</si>
  <si>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</si>
  <si>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</si>
  <si>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</si>
  <si>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</si>
  <si>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</si>
  <si>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</si>
  <si>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</si>
  <si>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</si>
  <si>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</si>
  <si>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</si>
  <si>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</si>
  <si>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</si>
  <si>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</si>
  <si>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</si>
  <si>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</si>
  <si>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</si>
  <si>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</si>
  <si>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</si>
  <si>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</si>
  <si>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</si>
  <si>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</si>
  <si>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</si>
  <si>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</si>
  <si>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</si>
  <si>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</si>
  <si>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</si>
  <si>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</si>
  <si>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</si>
  <si>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</si>
  <si>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</si>
  <si>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</si>
  <si>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</si>
  <si>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</si>
  <si>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</si>
  <si>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</si>
  <si>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</si>
  <si>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</si>
  <si>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</si>
  <si>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</si>
  <si>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</si>
  <si>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</si>
  <si>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</si>
  <si>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</si>
  <si>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</si>
  <si>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</si>
  <si>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</si>
  <si>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</si>
  <si>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</si>
  <si>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</si>
  <si>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</si>
  <si>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</si>
  <si>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</si>
  <si>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</si>
  <si>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</si>
  <si>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</si>
  <si>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</si>
  <si>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</si>
  <si>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</si>
  <si>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</si>
  <si>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</si>
  <si>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</si>
  <si>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</si>
  <si>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</si>
  <si>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</si>
  <si>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</si>
  <si>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</si>
  <si>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</si>
  <si>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</si>
  <si>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</si>
  <si>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</si>
  <si>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</si>
  <si>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</si>
  <si>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</si>
  <si>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</si>
  <si>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</si>
  <si>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</si>
  <si>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</si>
  <si>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</si>
  <si>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</si>
  <si>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</si>
  <si>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</si>
  <si>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</si>
  <si>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</si>
  <si>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</si>
  <si>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</si>
  <si>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</si>
  <si>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</si>
  <si>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</si>
  <si>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</si>
  <si>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</si>
  <si>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</si>
  <si>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</si>
  <si>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</si>
  <si>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</si>
  <si>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</si>
  <si>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</si>
  <si>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</si>
  <si>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</si>
  <si>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</si>
  <si>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</si>
  <si>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</si>
  <si>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</si>
  <si>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</si>
  <si>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</si>
  <si>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</si>
  <si>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</si>
  <si>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</si>
  <si>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</si>
  <si>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</si>
  <si>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</si>
  <si>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</si>
  <si>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</si>
  <si>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</si>
  <si>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</si>
  <si>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</si>
  <si>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</si>
  <si>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</si>
  <si>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</si>
  <si>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</si>
  <si>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</si>
  <si>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</si>
  <si>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</si>
  <si>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</si>
  <si>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</si>
  <si>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</si>
  <si>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</si>
  <si>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</si>
  <si>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</si>
  <si>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</si>
  <si>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</si>
  <si>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</si>
  <si>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</si>
  <si>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</si>
  <si>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</si>
  <si>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</si>
  <si>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</si>
  <si>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</si>
  <si>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</si>
  <si>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</si>
  <si>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</si>
  <si>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</si>
  <si>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</si>
  <si>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</si>
  <si>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</si>
  <si>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</si>
  <si>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</si>
  <si>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</si>
  <si>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</si>
  <si>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</si>
  <si>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</si>
  <si>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</si>
  <si>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</si>
  <si>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</si>
  <si>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</si>
  <si>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</si>
  <si>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</si>
  <si>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</si>
  <si>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</si>
  <si>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</si>
  <si>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</si>
  <si>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</si>
  <si>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</si>
  <si>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</si>
  <si>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</si>
  <si>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</si>
  <si>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</si>
  <si>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</si>
  <si>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</si>
  <si>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</si>
  <si>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</si>
  <si>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</si>
  <si>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</si>
  <si>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</si>
  <si>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</si>
  <si>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</si>
  <si>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</si>
  <si>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</si>
  <si>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</si>
  <si>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</si>
  <si>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</si>
  <si>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</si>
  <si>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</si>
  <si>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</si>
  <si>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</si>
  <si>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</si>
  <si>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</si>
  <si>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</si>
  <si>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</si>
  <si>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</si>
  <si>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</si>
  <si>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</si>
  <si>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</si>
  <si>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</si>
  <si>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</si>
  <si>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</si>
  <si>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</si>
  <si>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</si>
  <si>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</si>
  <si>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</si>
  <si>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</si>
  <si>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</si>
  <si>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</si>
  <si>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</si>
  <si>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</si>
  <si>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</si>
  <si>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</si>
  <si>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</si>
  <si>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</si>
  <si>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</si>
  <si>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</si>
  <si>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</si>
  <si>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</si>
  <si>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</si>
  <si>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</si>
  <si>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</si>
  <si>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</si>
  <si>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</si>
  <si>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</si>
  <si>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</si>
  <si>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</si>
  <si>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</si>
  <si>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</si>
  <si>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</si>
  <si>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</si>
  <si>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</si>
  <si>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</si>
  <si>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</si>
  <si>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</si>
  <si>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</si>
  <si>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</si>
  <si>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</si>
  <si>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</si>
  <si>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</si>
  <si>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</si>
  <si>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</si>
  <si>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</si>
  <si>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</si>
  <si>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</si>
  <si>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</si>
  <si>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</si>
  <si>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</si>
  <si>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</si>
  <si>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</si>
  <si>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</si>
  <si>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</si>
  <si>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</si>
  <si>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</si>
  <si>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</si>
  <si>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</si>
  <si>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</si>
  <si>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</si>
  <si>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</si>
  <si>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</si>
  <si>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</si>
  <si>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</si>
  <si>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</si>
  <si>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</si>
  <si>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</si>
  <si>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</si>
  <si>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</si>
  <si>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</si>
  <si>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</si>
  <si>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</si>
  <si>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</si>
  <si>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</si>
  <si>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</si>
  <si>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</si>
  <si>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</si>
  <si>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</si>
  <si>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</si>
  <si>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</si>
  <si>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</si>
  <si>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</si>
  <si>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</si>
  <si>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</si>
  <si>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</si>
  <si>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</si>
  <si>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</si>
  <si>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</si>
  <si>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</si>
  <si>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</si>
  <si>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</si>
  <si>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</si>
  <si>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</si>
  <si>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</si>
  <si>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</si>
  <si>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</si>
  <si>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</si>
  <si>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</si>
  <si>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</si>
  <si>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</si>
  <si>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</si>
  <si>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</si>
  <si>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</si>
  <si>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</si>
  <si>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</si>
  <si>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</si>
  <si>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</si>
  <si>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</si>
  <si>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</si>
  <si>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</si>
  <si>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</si>
  <si>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</si>
  <si>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</si>
  <si>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</si>
  <si>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</si>
  <si>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</si>
  <si>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</si>
  <si>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</si>
  <si>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</si>
  <si>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</si>
  <si>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</si>
  <si>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</si>
  <si>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</si>
  <si>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</si>
  <si>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</si>
  <si>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</si>
  <si>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</si>
  <si>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</si>
  <si>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</si>
  <si>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</si>
  <si>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</si>
  <si>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</si>
  <si>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</si>
  <si>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</si>
  <si>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</si>
  <si>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</si>
  <si>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</si>
  <si>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</si>
  <si>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</si>
  <si>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</si>
  <si>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</si>
  <si>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</si>
  <si>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</si>
  <si>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</si>
  <si>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</si>
  <si>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</si>
  <si>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</si>
  <si>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</si>
  <si>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</si>
  <si>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</si>
  <si>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</si>
  <si>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</si>
  <si>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</si>
  <si>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</si>
  <si>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</si>
  <si>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</si>
  <si>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</si>
  <si>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</si>
  <si>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</si>
  <si>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</si>
  <si>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</si>
  <si>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</si>
  <si>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</si>
  <si>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</si>
  <si>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</si>
  <si>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</si>
  <si>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</si>
  <si>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</si>
  <si>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</si>
  <si>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</si>
  <si>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</si>
  <si>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</si>
  <si>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</si>
  <si>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</si>
  <si>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</si>
  <si>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</si>
  <si>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</si>
  <si>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</si>
  <si>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</si>
  <si>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</si>
  <si>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</si>
  <si>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</si>
  <si>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</si>
  <si>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</si>
  <si>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</si>
  <si>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</si>
  <si>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</si>
  <si>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</si>
  <si>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</si>
  <si>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</si>
  <si>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</si>
  <si>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</si>
  <si>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</si>
  <si>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</si>
  <si>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</si>
  <si>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</si>
  <si>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</si>
  <si>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</si>
  <si>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</si>
  <si>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</si>
  <si>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</si>
  <si>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</si>
  <si>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</si>
  <si>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</si>
  <si>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</si>
  <si>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</si>
  <si>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</si>
  <si>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</si>
  <si>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</si>
  <si>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</si>
  <si>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</si>
  <si>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</si>
  <si>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</si>
  <si>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</si>
  <si>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</si>
  <si>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</si>
  <si>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</si>
  <si>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</si>
  <si>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</si>
  <si>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</si>
  <si>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</si>
  <si>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</si>
  <si>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</si>
  <si>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</si>
  <si>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</si>
  <si>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</si>
  <si>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</si>
  <si>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</si>
  <si>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</si>
  <si>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</si>
  <si>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</si>
  <si>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</si>
  <si>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</si>
  <si>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</si>
  <si>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</si>
  <si>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</si>
  <si>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</si>
  <si>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</si>
  <si>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</si>
  <si>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</si>
  <si>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</si>
  <si>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</si>
  <si>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</si>
  <si>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</si>
  <si>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</si>
  <si>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</si>
  <si>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</si>
  <si>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</si>
  <si>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</si>
  <si>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</si>
  <si>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</si>
  <si>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</si>
  <si>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</si>
  <si>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</si>
  <si>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</si>
  <si>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</si>
  <si>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</si>
  <si>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</si>
  <si>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</si>
  <si>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</si>
  <si>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</si>
  <si>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</si>
  <si>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</si>
  <si>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</si>
  <si>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</si>
  <si>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</si>
  <si>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</si>
  <si>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</si>
  <si>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</si>
  <si>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</si>
  <si>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</si>
  <si>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</si>
  <si>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</si>
  <si>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</si>
  <si>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</si>
  <si>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</si>
  <si>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</si>
  <si>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</si>
  <si>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</si>
  <si>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</si>
  <si>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</si>
  <si>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</si>
  <si>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</si>
  <si>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</si>
  <si>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</si>
  <si>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</si>
  <si>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</si>
  <si>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</si>
  <si>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</si>
  <si>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</si>
  <si>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</si>
  <si>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</si>
  <si>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</si>
  <si>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</si>
  <si>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</si>
  <si>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</si>
  <si>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</si>
  <si>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</si>
  <si>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</si>
  <si>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</si>
  <si>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</si>
  <si>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</si>
  <si>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</si>
  <si>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</si>
  <si>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</si>
  <si>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</si>
  <si>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</si>
  <si>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</si>
  <si>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</si>
  <si>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</si>
  <si>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</si>
  <si>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</si>
  <si>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</si>
  <si>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</si>
  <si>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</si>
  <si>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</si>
  <si>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</si>
  <si>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</si>
  <si>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</si>
  <si>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</si>
  <si>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</si>
  <si>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</si>
  <si>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</si>
  <si>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</si>
  <si>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</si>
  <si>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</si>
  <si>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</si>
  <si>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</si>
  <si>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</si>
  <si>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</si>
  <si>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</si>
  <si>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</si>
  <si>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</si>
  <si>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</si>
  <si>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</si>
  <si>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</si>
  <si>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</si>
  <si>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</si>
  <si>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</si>
  <si>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</si>
  <si>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</si>
  <si>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</si>
  <si>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</si>
  <si>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</si>
  <si>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</si>
  <si>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</si>
  <si>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</si>
  <si>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</si>
  <si>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</si>
  <si>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</si>
  <si>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</si>
  <si>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</si>
  <si>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</si>
  <si>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</si>
  <si>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</si>
  <si>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</si>
  <si>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</si>
  <si>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</si>
  <si>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</si>
  <si>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</si>
  <si>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</si>
  <si>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</si>
  <si>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</si>
  <si>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</si>
  <si>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</si>
  <si>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</si>
  <si>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</si>
  <si>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</si>
  <si>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</si>
  <si>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</si>
  <si>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</si>
  <si>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</si>
  <si>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</si>
  <si>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</si>
  <si>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</si>
  <si>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</si>
  <si>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</si>
  <si>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</si>
  <si>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</si>
  <si>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</si>
  <si>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</si>
  <si>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</si>
  <si>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</si>
  <si>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</si>
  <si>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</si>
  <si>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</si>
  <si>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</si>
  <si>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</si>
  <si>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</si>
  <si>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</si>
  <si>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</si>
  <si>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</si>
  <si>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</si>
  <si>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</si>
  <si>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</si>
  <si>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</si>
  <si>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</si>
  <si>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</si>
  <si>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</si>
  <si>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</si>
  <si>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</si>
  <si>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</si>
  <si>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</si>
  <si>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</si>
  <si>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</si>
  <si>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</si>
  <si>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</si>
  <si>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</si>
  <si>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</si>
  <si>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</si>
  <si>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</si>
  <si>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</si>
  <si>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</si>
  <si>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</si>
  <si>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</si>
  <si>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</si>
  <si>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</si>
  <si>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</si>
  <si>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</si>
  <si>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</si>
  <si>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</si>
  <si>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</si>
  <si>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</si>
  <si>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</si>
  <si>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</si>
  <si>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</si>
  <si>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</si>
  <si>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</si>
  <si>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</si>
  <si>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</si>
  <si>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</si>
  <si>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</si>
  <si>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</si>
  <si>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</si>
  <si>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</si>
  <si>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</si>
  <si>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</si>
  <si>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</si>
  <si>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</si>
  <si>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</si>
  <si>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</si>
  <si>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</si>
  <si>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</si>
  <si>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</si>
  <si>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</si>
  <si>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</si>
  <si>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</si>
  <si>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</si>
  <si>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</si>
  <si>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</si>
  <si>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</si>
  <si>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</si>
  <si>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</si>
  <si>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</si>
  <si>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</si>
  <si>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</si>
  <si>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</si>
  <si>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</si>
  <si>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</si>
  <si>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</si>
  <si>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</si>
  <si>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</si>
  <si>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</si>
  <si>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</si>
  <si>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</si>
  <si>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</si>
  <si>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</si>
  <si>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</si>
  <si>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</si>
  <si>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</si>
  <si>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</si>
  <si>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</si>
  <si>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</si>
  <si>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</si>
  <si>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</si>
  <si>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</si>
  <si>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</si>
  <si>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</si>
  <si>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</si>
  <si>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</si>
  <si>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</si>
  <si>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</si>
  <si>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</si>
  <si>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</si>
  <si>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</si>
  <si>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</si>
  <si>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</si>
  <si>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</si>
  <si>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</si>
  <si>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</si>
  <si>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</si>
  <si>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</si>
  <si>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</si>
  <si>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</si>
  <si>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</si>
  <si>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</si>
  <si>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</si>
  <si>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</si>
  <si>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</si>
  <si>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</si>
  <si>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</si>
  <si>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</si>
  <si>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</si>
  <si>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</si>
  <si>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</si>
  <si>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</si>
  <si>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</si>
  <si>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</si>
  <si>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</si>
  <si>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</si>
  <si>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</si>
  <si>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</si>
  <si>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</si>
  <si>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</si>
  <si>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</si>
  <si>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</si>
  <si>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</si>
  <si>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</si>
  <si>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</si>
  <si>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</si>
  <si>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</si>
  <si>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</si>
  <si>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</si>
  <si>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</si>
  <si>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</si>
  <si>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</si>
  <si>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</si>
  <si>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</si>
  <si>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</si>
  <si>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</si>
  <si>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</si>
  <si>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</si>
  <si>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</si>
  <si>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</si>
  <si>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</si>
  <si>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</si>
  <si>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</si>
  <si>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</si>
  <si>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</si>
  <si>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</si>
  <si>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</si>
  <si>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</si>
  <si>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</si>
  <si>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</si>
  <si>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</si>
  <si>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</si>
  <si>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</si>
  <si>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</si>
  <si>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</si>
  <si>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</si>
  <si>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</si>
  <si>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</si>
  <si>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</si>
  <si>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</si>
  <si>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</si>
  <si>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</si>
  <si>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</si>
  <si>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</si>
  <si>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</si>
  <si>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</si>
  <si>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</si>
  <si>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</si>
  <si>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</si>
  <si>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</si>
  <si>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</si>
  <si>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</si>
  <si>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</si>
  <si>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</si>
  <si>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</si>
  <si>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</si>
  <si>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</si>
  <si>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</si>
  <si>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</si>
  <si>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</si>
  <si>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</si>
  <si>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</si>
  <si>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</si>
  <si>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</si>
  <si>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</si>
  <si>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</si>
  <si>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</si>
  <si>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</si>
  <si>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</si>
  <si>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</si>
  <si>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</si>
  <si>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</si>
  <si>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</si>
  <si>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</si>
  <si>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</si>
  <si>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</si>
  <si>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</si>
  <si>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</si>
  <si>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</si>
  <si>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</si>
  <si>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</si>
  <si>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</si>
  <si>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</si>
  <si>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</si>
  <si>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</si>
  <si>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</si>
  <si>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</si>
  <si>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</si>
  <si>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</si>
  <si>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</si>
  <si>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</si>
  <si>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</si>
  <si>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</si>
  <si>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</si>
  <si>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</si>
  <si>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</si>
  <si>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</si>
  <si>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</si>
  <si>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</si>
  <si>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</si>
  <si>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</si>
  <si>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</si>
  <si>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</si>
  <si>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</si>
  <si>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</si>
  <si>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</si>
  <si>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</si>
  <si>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</si>
  <si>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</si>
  <si>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</si>
  <si>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</si>
  <si>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</si>
  <si>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</si>
  <si>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</si>
  <si>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</si>
  <si>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</si>
  <si>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</si>
  <si>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</si>
  <si>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</si>
  <si>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</si>
  <si>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</si>
  <si>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</si>
  <si>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</si>
  <si>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</si>
  <si>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</si>
  <si>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</si>
  <si>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</si>
  <si>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</si>
  <si>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</si>
  <si>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</si>
  <si>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</si>
  <si>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</si>
  <si>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</si>
  <si>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</si>
  <si>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</si>
  <si>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</si>
  <si>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</si>
  <si>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</si>
  <si>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</si>
  <si>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</si>
  <si>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</si>
  <si>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</si>
  <si>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</si>
  <si>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</si>
  <si>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</si>
  <si>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</si>
  <si>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</si>
  <si>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</si>
  <si>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</si>
  <si>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</si>
  <si>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</si>
  <si>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</si>
  <si>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</si>
  <si>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</si>
  <si>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</si>
  <si>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</si>
  <si>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</si>
  <si>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</si>
  <si>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</si>
  <si>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</si>
  <si>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</si>
  <si>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</si>
  <si>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</si>
  <si>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</si>
  <si>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</si>
  <si>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</si>
  <si>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</si>
  <si>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</si>
  <si>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</si>
  <si>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</si>
  <si>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</si>
  <si>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</si>
  <si>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</si>
  <si>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</si>
  <si>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</si>
  <si>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</si>
  <si>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</si>
  <si>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</si>
  <si>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</si>
  <si>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</si>
  <si>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</si>
  <si>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</si>
  <si>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</si>
  <si>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</si>
  <si>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</si>
  <si>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</si>
  <si>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</si>
  <si>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</si>
  <si>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</si>
  <si>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</si>
  <si>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</si>
  <si>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</si>
  <si>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</si>
  <si>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</si>
  <si>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</si>
  <si>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</si>
  <si>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</si>
  <si>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</si>
  <si>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</si>
  <si>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</si>
  <si>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</si>
  <si>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</si>
  <si>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</si>
  <si>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</si>
  <si>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</si>
  <si>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</si>
  <si>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</si>
  <si>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</si>
  <si>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</si>
  <si>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</si>
  <si>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</si>
  <si>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</si>
  <si>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</si>
  <si>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</si>
  <si>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</si>
  <si>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</si>
  <si>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</si>
  <si>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</si>
  <si>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</si>
  <si>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</si>
  <si>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</si>
  <si>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</si>
  <si>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</si>
  <si>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</si>
  <si>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</si>
  <si>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</si>
  <si>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</si>
  <si>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</si>
  <si>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</si>
  <si>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</si>
  <si>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</si>
  <si>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</si>
  <si>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</si>
  <si>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</si>
  <si>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</si>
  <si>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</si>
  <si>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</si>
  <si>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</si>
  <si>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</si>
  <si>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</si>
  <si>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</si>
  <si>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</si>
  <si>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</si>
  <si>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</si>
  <si>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</si>
  <si>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</si>
  <si>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</si>
  <si>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</si>
  <si>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</si>
  <si>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</si>
  <si>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</si>
  <si>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</si>
  <si>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</si>
  <si>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</si>
  <si>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</si>
  <si>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</si>
  <si>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</si>
  <si>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</si>
  <si>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</si>
  <si>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</si>
  <si>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</si>
  <si>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</si>
  <si>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</si>
  <si>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</si>
  <si>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</si>
  <si>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</si>
  <si>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</si>
  <si>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</si>
  <si>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</si>
  <si>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</si>
  <si>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</si>
  <si>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</si>
  <si>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</si>
  <si>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</si>
  <si>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</si>
  <si>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</si>
  <si>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</si>
  <si>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</si>
  <si>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</si>
  <si>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</si>
  <si>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</si>
  <si>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</si>
  <si>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</si>
  <si>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</si>
  <si>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</si>
  <si>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</si>
  <si>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</si>
  <si>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</si>
  <si>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</si>
  <si>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</si>
  <si>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</si>
  <si>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</si>
  <si>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</si>
  <si>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</si>
  <si>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</si>
  <si>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</si>
  <si>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</si>
  <si>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</si>
  <si>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</si>
  <si>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</si>
  <si>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</si>
  <si>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</si>
  <si>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</si>
  <si>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</si>
  <si>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</si>
  <si>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</si>
  <si>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</si>
  <si>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</si>
  <si>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</si>
  <si>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</si>
  <si>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</si>
  <si>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</si>
  <si>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</si>
  <si>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</si>
  <si>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</si>
  <si>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</si>
  <si>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</si>
  <si>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</si>
  <si>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</si>
  <si>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</si>
  <si>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</si>
  <si>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</si>
  <si>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</si>
  <si>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</si>
  <si>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</si>
  <si>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</si>
  <si>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</si>
  <si>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</si>
  <si>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</si>
  <si>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</si>
  <si>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</si>
  <si>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</si>
  <si>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</si>
  <si>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</si>
  <si>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</si>
  <si>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</si>
  <si>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</si>
  <si>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</si>
  <si>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</si>
  <si>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</si>
  <si>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</si>
  <si>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</si>
  <si>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</si>
  <si>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</si>
  <si>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</si>
  <si>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</si>
  <si>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</si>
  <si>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</si>
  <si>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</si>
  <si>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</si>
  <si>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</si>
  <si>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</si>
  <si>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</si>
  <si>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</si>
  <si>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</si>
  <si>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</si>
  <si>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</si>
  <si>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</si>
  <si>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</si>
  <si>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</si>
  <si>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</si>
  <si>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</si>
  <si>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</si>
  <si>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</si>
  <si>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</si>
  <si>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</si>
  <si>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</si>
  <si>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</si>
  <si>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</si>
  <si>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</si>
  <si>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</si>
  <si>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</si>
  <si>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</si>
  <si>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</si>
  <si>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</si>
  <si>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</si>
  <si>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</si>
  <si>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</si>
  <si>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</si>
  <si>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</si>
  <si>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</si>
  <si>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</si>
  <si>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</si>
  <si>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</si>
  <si>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</si>
  <si>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</si>
  <si>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</si>
  <si>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</si>
  <si>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</si>
  <si>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</si>
  <si>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</si>
  <si>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</si>
  <si>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</si>
  <si>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</si>
  <si>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</si>
  <si>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</si>
  <si>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</si>
  <si>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</si>
  <si>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</si>
  <si>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</si>
  <si>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</si>
  <si>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</si>
  <si>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</si>
  <si>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</si>
  <si>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</si>
  <si>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</si>
  <si>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</si>
  <si>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</si>
  <si>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</si>
  <si>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</si>
  <si>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</si>
  <si>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</si>
  <si>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</si>
  <si>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</si>
  <si>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</si>
  <si>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</si>
  <si>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</si>
  <si>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</si>
  <si>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</si>
  <si>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</si>
  <si>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</si>
  <si>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</si>
  <si>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</si>
  <si>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</si>
  <si>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</si>
  <si>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</si>
  <si>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</si>
  <si>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</si>
  <si>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</si>
  <si>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</si>
  <si>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</si>
  <si>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</si>
  <si>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</si>
  <si>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</si>
  <si>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</si>
  <si>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</si>
  <si>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</si>
  <si>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</si>
  <si>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</si>
  <si>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</si>
  <si>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</si>
  <si>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</si>
  <si>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</si>
  <si>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</si>
  <si>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</si>
  <si>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</si>
  <si>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</si>
  <si>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</si>
  <si>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</si>
  <si>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</si>
  <si>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</si>
  <si>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</si>
  <si>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</si>
  <si>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</si>
  <si>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</si>
  <si>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</si>
  <si>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</si>
  <si>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</si>
  <si>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</si>
  <si>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</si>
  <si>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</si>
  <si>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</si>
  <si>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</si>
  <si>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</si>
  <si>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</si>
  <si>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</si>
  <si>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</si>
  <si>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</si>
  <si>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</si>
  <si>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</si>
  <si>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</si>
  <si>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</si>
  <si>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</si>
  <si>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</si>
  <si>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</si>
  <si>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</si>
  <si>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</si>
  <si>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</si>
  <si>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</si>
  <si>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</si>
  <si>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</si>
  <si>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</si>
  <si>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</si>
  <si>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</si>
  <si>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</si>
  <si>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</si>
  <si>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</si>
  <si>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</si>
  <si>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</si>
  <si>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</si>
  <si>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</si>
  <si>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</si>
  <si>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</si>
  <si>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</si>
  <si>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</si>
  <si>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</si>
  <si>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</si>
  <si>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</si>
  <si>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</si>
  <si>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</si>
  <si>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</si>
  <si>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</si>
  <si>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</si>
  <si>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</si>
  <si>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</si>
  <si>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</si>
  <si>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</si>
  <si>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</si>
  <si>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</si>
  <si>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</si>
  <si>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</si>
  <si>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</si>
  <si>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</si>
  <si>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</si>
  <si>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</si>
  <si>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</si>
  <si>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</si>
  <si>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</si>
  <si>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</si>
  <si>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</si>
  <si>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</si>
  <si>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</si>
  <si>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</si>
  <si>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</si>
  <si>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</si>
  <si>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</si>
  <si>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</si>
  <si>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</si>
  <si>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</si>
  <si>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</si>
  <si>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</si>
  <si>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</si>
  <si>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</si>
  <si>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</si>
  <si>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</si>
  <si>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</si>
  <si>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</si>
  <si>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</si>
  <si>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</si>
  <si>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</si>
  <si>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</si>
  <si>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</si>
  <si>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</si>
  <si>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</si>
  <si>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</si>
  <si>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</si>
  <si>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</si>
  <si>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</si>
  <si>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</si>
  <si>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</si>
  <si>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</si>
  <si>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</si>
  <si>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</si>
  <si>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</si>
  <si>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</si>
  <si>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</si>
  <si>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</si>
  <si>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</si>
  <si>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</si>
  <si>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</si>
  <si>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</si>
  <si>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</si>
  <si>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</si>
  <si>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</si>
  <si>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</si>
  <si>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</si>
  <si>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</si>
  <si>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</si>
  <si>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</si>
  <si>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</si>
  <si>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</si>
  <si>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</si>
  <si>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</si>
  <si>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</si>
  <si>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</si>
  <si>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</si>
  <si>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</si>
  <si>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</si>
  <si>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</si>
  <si>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</si>
  <si>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</si>
  <si>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</si>
  <si>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</si>
  <si>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</si>
  <si>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</si>
  <si>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</si>
  <si>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</si>
  <si>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</si>
  <si>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</si>
  <si>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</si>
  <si>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</si>
  <si>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</si>
  <si>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</si>
  <si>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</si>
  <si>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</si>
  <si>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</si>
  <si>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</si>
  <si>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</si>
  <si>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</si>
  <si>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</si>
  <si>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</si>
  <si>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</si>
  <si>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</si>
  <si>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</si>
  <si>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</si>
  <si>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</si>
  <si>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</si>
  <si>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</si>
  <si>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</si>
  <si>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</si>
  <si>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</si>
  <si>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</si>
  <si>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</si>
  <si>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</si>
  <si>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</si>
  <si>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</si>
  <si>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</si>
  <si>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</si>
  <si>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</si>
  <si>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</si>
  <si>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</si>
  <si>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</si>
  <si>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</si>
  <si>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</si>
  <si>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</si>
  <si>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</si>
  <si>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</si>
  <si>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</si>
  <si>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</si>
  <si>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</si>
  <si>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</si>
  <si>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</si>
  <si>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</si>
  <si>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</si>
  <si>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</si>
  <si>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</si>
  <si>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</si>
  <si>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</si>
  <si>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</si>
  <si>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</si>
  <si>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</si>
  <si>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</si>
  <si>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</si>
  <si>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</si>
  <si>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</si>
  <si>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</si>
  <si>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</si>
  <si>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</si>
  <si>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</si>
  <si>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</si>
  <si>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</si>
  <si>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</si>
  <si>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</si>
  <si>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</si>
  <si>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</si>
  <si>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</si>
  <si>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</si>
  <si>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</si>
  <si>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</si>
  <si>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</si>
  <si>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</si>
  <si>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</si>
  <si>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</si>
  <si>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</si>
  <si>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</si>
  <si>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</si>
  <si>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</si>
  <si>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</si>
  <si>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</si>
  <si>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</si>
  <si>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</si>
  <si>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</si>
  <si>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</si>
  <si>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</si>
  <si>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</si>
  <si>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</si>
  <si>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</si>
  <si>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</si>
  <si>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</si>
  <si>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</si>
  <si>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</si>
  <si>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</si>
  <si>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</si>
  <si>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</si>
  <si>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</si>
  <si>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</si>
  <si>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</si>
  <si>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</si>
  <si>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</si>
  <si>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</si>
  <si>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</si>
  <si>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</si>
  <si>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</si>
  <si>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</si>
  <si>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</si>
  <si>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</si>
  <si>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</si>
  <si>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</si>
  <si>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</si>
  <si>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</si>
  <si>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</si>
  <si>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</si>
  <si>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</si>
  <si>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</si>
  <si>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</si>
  <si>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</si>
  <si>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</si>
  <si>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</si>
  <si>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</si>
  <si>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</si>
  <si>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</si>
  <si>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</si>
  <si>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</si>
  <si>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</si>
  <si>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</si>
  <si>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</si>
  <si>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</si>
  <si>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</si>
  <si>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</si>
  <si>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</si>
  <si>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</si>
  <si>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</si>
  <si>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</si>
  <si>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</si>
  <si>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</si>
  <si>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</si>
  <si>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</si>
  <si>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</si>
  <si>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</si>
  <si>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</si>
  <si>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</si>
  <si>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</si>
  <si>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</si>
  <si>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</si>
  <si>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</si>
  <si>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</si>
  <si>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</si>
  <si>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</si>
  <si>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</si>
  <si>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</si>
  <si>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</si>
  <si>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</si>
  <si>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</si>
  <si>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</si>
  <si>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</si>
  <si>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</si>
  <si>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</si>
  <si>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</si>
  <si>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</si>
  <si>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</si>
  <si>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</si>
  <si>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</si>
  <si>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</si>
  <si>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</si>
  <si>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</si>
  <si>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</si>
  <si>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</si>
  <si>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</si>
  <si>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</si>
  <si>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</si>
  <si>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</si>
  <si>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</si>
  <si>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</si>
  <si>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</si>
  <si>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</si>
  <si>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</si>
  <si>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</si>
  <si>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</si>
  <si>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</si>
  <si>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</si>
  <si>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</si>
  <si>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</si>
  <si>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</si>
  <si>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</si>
  <si>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</si>
  <si>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</si>
  <si>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</si>
  <si>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</si>
  <si>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</si>
  <si>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</si>
  <si>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</si>
  <si>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</si>
  <si>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</si>
  <si>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</si>
  <si>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</si>
  <si>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</si>
  <si>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</si>
  <si>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</si>
  <si>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</si>
  <si>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</si>
  <si>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</si>
  <si>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</si>
  <si>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</si>
  <si>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</si>
  <si>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</si>
  <si>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</si>
  <si>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</si>
  <si>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</si>
  <si>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</si>
  <si>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</si>
  <si>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</si>
  <si>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</si>
  <si>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</si>
  <si>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</si>
  <si>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</si>
  <si>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</si>
  <si>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</si>
  <si>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</si>
  <si>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</si>
  <si>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</si>
  <si>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</si>
  <si>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</si>
  <si>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</si>
  <si>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</si>
  <si>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</si>
  <si>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</si>
  <si>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</si>
  <si>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</si>
  <si>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</si>
  <si>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</si>
  <si>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</si>
  <si>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</si>
  <si>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</si>
  <si>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</si>
  <si>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</si>
  <si>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</si>
  <si>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</si>
  <si>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</si>
  <si>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</si>
  <si>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</si>
  <si>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</si>
  <si>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</si>
  <si>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</si>
  <si>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</si>
  <si>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</si>
  <si>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</si>
  <si>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</si>
  <si>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</si>
  <si>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</si>
  <si>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</si>
  <si>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</si>
  <si>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</si>
  <si>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</si>
  <si>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</si>
  <si>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</si>
  <si>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</si>
  <si>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</si>
  <si>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</si>
  <si>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</si>
  <si>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</si>
  <si>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</si>
  <si>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</si>
  <si>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</si>
  <si>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</si>
  <si>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</si>
  <si>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</si>
  <si>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</si>
  <si>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</si>
  <si>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</si>
  <si>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</si>
  <si>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</si>
  <si>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</si>
  <si>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</si>
  <si>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</si>
  <si>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</si>
  <si>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</si>
  <si>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</si>
  <si>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</si>
  <si>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</si>
  <si>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</si>
  <si>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</si>
  <si>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</si>
  <si>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</si>
  <si>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</si>
  <si>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</si>
  <si>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</si>
  <si>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</si>
  <si>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</si>
  <si>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</si>
  <si>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</si>
  <si>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</si>
  <si>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</si>
  <si>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</si>
  <si>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</si>
  <si>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</si>
  <si>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</si>
  <si>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</si>
  <si>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</si>
  <si>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</si>
  <si>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</si>
  <si>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</si>
  <si>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</si>
  <si>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</si>
  <si>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</si>
  <si>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</si>
  <si>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</si>
  <si>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</si>
  <si>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</si>
  <si>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</si>
  <si>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</si>
  <si>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</si>
  <si>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</si>
  <si>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</si>
  <si>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</si>
  <si>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</si>
  <si>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</si>
  <si>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</si>
  <si>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</si>
  <si>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</si>
  <si>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</si>
  <si>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</si>
  <si>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</si>
  <si>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</si>
  <si>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</si>
  <si>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</si>
  <si>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</si>
  <si>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</si>
  <si>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</si>
  <si>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</si>
  <si>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</si>
  <si>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</si>
  <si>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</si>
  <si>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</si>
  <si>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</si>
  <si>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</si>
  <si>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</si>
  <si>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</si>
  <si>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</si>
  <si>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</si>
  <si>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</si>
  <si>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</si>
  <si>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</si>
  <si>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</si>
  <si>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</si>
  <si>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</si>
  <si>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</si>
  <si>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</si>
  <si>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</si>
  <si>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</si>
  <si>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</si>
  <si>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</si>
  <si>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</si>
  <si>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</si>
  <si>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</si>
  <si>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</si>
  <si>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</si>
  <si>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</si>
  <si>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</si>
  <si>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</si>
  <si>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</si>
  <si>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</si>
  <si>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</si>
  <si>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</si>
  <si>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</si>
  <si>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</si>
  <si>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</si>
  <si>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</si>
  <si>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</si>
  <si>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</si>
  <si>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</si>
  <si>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</si>
  <si>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</si>
  <si>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</si>
  <si>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</si>
  <si>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</si>
  <si>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</si>
  <si>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</si>
  <si>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</si>
  <si>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</si>
  <si>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</si>
  <si>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</si>
  <si>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</si>
  <si>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</si>
  <si>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</si>
  <si>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</si>
  <si>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</si>
  <si>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</si>
  <si>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</si>
  <si>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</si>
  <si>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</si>
  <si>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</si>
  <si>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</si>
  <si>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</si>
  <si>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</si>
  <si>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</si>
  <si>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</si>
  <si>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</si>
  <si>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</si>
  <si>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</si>
  <si>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</si>
  <si>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</si>
  <si>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</si>
  <si>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</si>
  <si>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</si>
  <si>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</si>
  <si>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</si>
  <si>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</si>
  <si>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</si>
  <si>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</si>
  <si>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</si>
  <si>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</si>
  <si>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</si>
  <si>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</si>
  <si>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</si>
  <si>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</si>
  <si>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</si>
  <si>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</si>
  <si>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</si>
  <si>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</si>
  <si>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</si>
  <si>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</si>
  <si>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</si>
  <si>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</si>
  <si>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</si>
  <si>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</si>
  <si>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</si>
  <si>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</si>
  <si>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</si>
  <si>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</si>
  <si>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</si>
  <si>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</si>
  <si>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</si>
  <si>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</si>
  <si>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</si>
  <si>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</si>
  <si>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</si>
  <si>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</si>
  <si>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</si>
  <si>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</si>
  <si>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</si>
  <si>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</si>
  <si>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</si>
  <si>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</si>
  <si>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</si>
  <si>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</si>
  <si>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</si>
  <si>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</si>
  <si>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</si>
  <si>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</si>
  <si>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</si>
  <si>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</si>
  <si>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</si>
  <si>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</si>
  <si>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</si>
  <si>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</si>
  <si>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</si>
  <si>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</si>
  <si>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</si>
  <si>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</si>
  <si>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</si>
  <si>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</si>
  <si>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</si>
  <si>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</si>
  <si>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</si>
  <si>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</si>
  <si>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</si>
  <si>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</si>
  <si>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</si>
  <si>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</si>
  <si>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</si>
  <si>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</si>
  <si>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</si>
  <si>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</si>
  <si>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</si>
  <si>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</si>
  <si>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</si>
  <si>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</si>
  <si>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</si>
  <si>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</si>
  <si>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</si>
  <si>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</si>
  <si>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</si>
  <si>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</si>
  <si>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</si>
  <si>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</si>
  <si>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</si>
  <si>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</si>
  <si>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</si>
  <si>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</si>
  <si>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</si>
  <si>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</si>
  <si>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</si>
  <si>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</si>
  <si>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</si>
  <si>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</si>
  <si>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</si>
  <si>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</si>
  <si>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</si>
  <si>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</si>
  <si>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</si>
  <si>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</si>
  <si>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</si>
  <si>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</si>
  <si>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</si>
  <si>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</si>
  <si>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</si>
  <si>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</si>
  <si>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</si>
  <si>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</si>
  <si>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</si>
  <si>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</si>
  <si>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</si>
  <si>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</si>
  <si>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</si>
  <si>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</si>
  <si>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</si>
  <si>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</si>
  <si>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</si>
  <si>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</si>
  <si>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</si>
  <si>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</si>
  <si>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</si>
  <si>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</si>
  <si>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</si>
  <si>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</si>
  <si>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</si>
  <si>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</si>
  <si>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</si>
  <si>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</si>
  <si>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</si>
  <si>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</si>
  <si>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</si>
  <si>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</si>
  <si>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</si>
  <si>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</si>
  <si>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</si>
  <si>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</si>
  <si>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</si>
  <si>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</si>
  <si>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</si>
  <si>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</si>
  <si>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</si>
  <si>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</si>
  <si>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</si>
  <si>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</si>
  <si>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</si>
  <si>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</si>
  <si>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</si>
  <si>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</si>
  <si>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</si>
  <si>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</si>
  <si>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</si>
  <si>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</si>
  <si>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</si>
  <si>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</si>
  <si>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</si>
  <si>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</si>
  <si>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</si>
  <si>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</si>
  <si>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</si>
  <si>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</si>
  <si>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</si>
  <si>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</si>
  <si>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</si>
  <si>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</si>
  <si>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</si>
  <si>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</si>
  <si>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</si>
  <si>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</si>
  <si>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</si>
  <si>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</si>
  <si>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</si>
  <si>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</si>
  <si>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</si>
  <si>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</si>
  <si>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</si>
  <si>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</si>
  <si>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</si>
  <si>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</si>
  <si>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</si>
  <si>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</si>
  <si>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</si>
  <si>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</si>
  <si>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</si>
  <si>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</si>
  <si>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</si>
  <si>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</si>
  <si>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</si>
  <si>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</si>
  <si>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</si>
  <si>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</si>
  <si>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</si>
  <si>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</si>
  <si>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</si>
  <si>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</si>
  <si>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</si>
  <si>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</si>
  <si>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</si>
  <si>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</si>
  <si>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</si>
  <si>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</si>
  <si>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</si>
  <si>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</si>
  <si>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</si>
  <si>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</si>
  <si>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</si>
  <si>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</si>
  <si>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</si>
  <si>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</si>
  <si>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</si>
  <si>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</si>
  <si>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</si>
  <si>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</si>
  <si>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</si>
  <si>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</si>
  <si>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</si>
  <si>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</si>
  <si>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</si>
  <si>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</si>
  <si>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</si>
  <si>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</si>
  <si>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</si>
  <si>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</si>
  <si>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</si>
  <si>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</si>
  <si>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</si>
  <si>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</si>
  <si>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</si>
  <si>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</si>
  <si>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</si>
  <si>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</si>
  <si>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</si>
  <si>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</si>
  <si>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</si>
  <si>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</si>
  <si>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</si>
  <si>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</si>
  <si>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</si>
  <si>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</si>
  <si>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</si>
  <si>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</si>
  <si>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</si>
  <si>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</si>
  <si>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</si>
  <si>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</si>
  <si>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</si>
  <si>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</si>
  <si>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</si>
  <si>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</si>
  <si>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</si>
  <si>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</si>
  <si>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</si>
  <si>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</si>
  <si>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</si>
  <si>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</si>
  <si>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</si>
  <si>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</si>
  <si>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</si>
  <si>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</si>
  <si>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</si>
  <si>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</si>
  <si>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</si>
  <si>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</si>
  <si>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</si>
  <si>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</si>
  <si>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</si>
  <si>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</si>
  <si>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</si>
  <si>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</si>
  <si>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</si>
  <si>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</si>
  <si>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</si>
  <si>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</si>
  <si>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</si>
  <si>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</si>
  <si>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</si>
  <si>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</si>
  <si>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</si>
  <si>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</si>
  <si>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</si>
  <si>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</si>
  <si>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</si>
  <si>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</si>
  <si>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</si>
  <si>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</si>
  <si>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</si>
  <si>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</si>
  <si>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</si>
  <si>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</si>
  <si>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</si>
  <si>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</si>
  <si>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</si>
  <si>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</si>
  <si>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</si>
  <si>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</si>
  <si>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</si>
  <si>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</si>
  <si>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</si>
  <si>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</si>
  <si>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</si>
  <si>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</si>
  <si>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</si>
  <si>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</si>
  <si>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</si>
  <si>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</si>
  <si>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</si>
  <si>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</si>
  <si>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</si>
  <si>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</si>
  <si>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</si>
  <si>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</si>
  <si>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</si>
  <si>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</si>
  <si>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</si>
  <si>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</si>
  <si>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</si>
  <si>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</si>
  <si>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</si>
  <si>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</si>
  <si>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</si>
  <si>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</si>
  <si>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</si>
  <si>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</si>
  <si>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</si>
  <si>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</si>
  <si>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</si>
  <si>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</si>
  <si>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</si>
  <si>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</si>
  <si>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</si>
  <si>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</si>
  <si>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</si>
  <si>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</si>
  <si>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</si>
  <si>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</si>
  <si>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</si>
  <si>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</si>
  <si>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</si>
  <si>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</si>
  <si>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</si>
  <si>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</si>
  <si>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</si>
  <si>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</si>
  <si>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</si>
  <si>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</si>
  <si>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</si>
  <si>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</si>
  <si>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</si>
  <si>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</si>
  <si>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</si>
  <si>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</si>
  <si>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</si>
  <si>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</si>
  <si>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</si>
  <si>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</si>
  <si>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</si>
  <si>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</si>
  <si>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</si>
  <si>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</si>
  <si>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</si>
  <si>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</si>
  <si>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</si>
  <si>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</si>
  <si>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</si>
  <si>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</si>
  <si>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</si>
  <si>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</si>
  <si>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</si>
  <si>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</si>
  <si>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</si>
  <si>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</si>
  <si>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</si>
  <si>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</si>
  <si>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</si>
  <si>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</si>
  <si>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</si>
  <si>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</si>
  <si>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</si>
  <si>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</si>
  <si>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</si>
  <si>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</si>
  <si>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</si>
  <si>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</si>
  <si>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</si>
  <si>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</si>
  <si>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</si>
  <si>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</si>
  <si>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</si>
  <si>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</si>
  <si>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</si>
  <si>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</si>
  <si>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</si>
  <si>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</si>
  <si>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</si>
  <si>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</si>
  <si>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</si>
  <si>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</si>
  <si>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</si>
  <si>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</si>
  <si>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</si>
  <si>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</si>
  <si>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</si>
  <si>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</si>
  <si>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</si>
  <si>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</si>
  <si>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</si>
  <si>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</si>
  <si>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</si>
  <si>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</si>
  <si>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</si>
  <si>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</si>
  <si>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</si>
  <si>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</si>
  <si>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</si>
  <si>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</si>
  <si>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</si>
  <si>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</si>
  <si>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</si>
  <si>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</si>
  <si>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</si>
  <si>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</si>
  <si>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</si>
  <si>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</si>
  <si>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</si>
  <si>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</si>
  <si>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</si>
  <si>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</si>
  <si>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</si>
  <si>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</si>
  <si>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</si>
  <si>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</si>
  <si>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</si>
  <si>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</si>
  <si>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</si>
  <si>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</si>
  <si>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</si>
  <si>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</si>
  <si>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</si>
  <si>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</si>
  <si>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</si>
  <si>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</si>
  <si>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</si>
  <si>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</si>
  <si>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</si>
  <si>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</si>
  <si>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</si>
  <si>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</si>
  <si>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</si>
  <si>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</si>
  <si>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</si>
  <si>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</si>
  <si>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</si>
  <si>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</si>
  <si>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</si>
  <si>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</si>
  <si>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</si>
  <si>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</si>
  <si>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</si>
  <si>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</si>
  <si>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</si>
  <si>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</si>
  <si>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</si>
  <si>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</si>
  <si>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</si>
  <si>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</si>
  <si>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</si>
  <si>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</si>
  <si>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</si>
  <si>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</si>
  <si>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</si>
  <si>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</si>
  <si>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</si>
  <si>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</si>
  <si>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</si>
  <si>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</si>
  <si>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</si>
  <si>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</si>
  <si>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</si>
  <si>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</si>
  <si>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</si>
  <si>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</si>
  <si>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</si>
  <si>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</si>
  <si>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</si>
  <si>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</si>
  <si>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</si>
  <si>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</si>
  <si>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</si>
  <si>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</si>
  <si>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</si>
  <si>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</si>
  <si>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</si>
  <si>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</si>
  <si>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</si>
  <si>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</si>
  <si>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</si>
  <si>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</si>
  <si>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</si>
  <si>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</si>
  <si>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</si>
  <si>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</si>
  <si>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</si>
  <si>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</si>
  <si>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</si>
  <si>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</si>
  <si>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</si>
  <si>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</si>
  <si>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</si>
  <si>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</si>
  <si>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</si>
  <si>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</si>
  <si>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</si>
  <si>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</si>
  <si>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</si>
  <si>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</si>
  <si>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</si>
  <si>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</si>
  <si>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</si>
  <si>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</si>
  <si>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</si>
  <si>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</si>
  <si>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</si>
  <si>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</si>
  <si>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</si>
  <si>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</si>
  <si>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</si>
  <si>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</si>
  <si>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</si>
  <si>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</si>
  <si>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</si>
  <si>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</si>
  <si>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</si>
  <si>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</si>
  <si>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</si>
  <si>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</si>
  <si>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</si>
  <si>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</si>
  <si>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</si>
  <si>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</si>
  <si>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</si>
  <si>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</si>
  <si>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</si>
  <si>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</si>
  <si>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</si>
  <si>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</si>
  <si>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</si>
  <si>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</si>
  <si>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</si>
  <si>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</si>
  <si>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</si>
  <si>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</si>
  <si>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</si>
  <si>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</si>
  <si>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</si>
  <si>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</si>
  <si>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</si>
  <si>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</si>
  <si>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</si>
  <si>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</si>
  <si>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</si>
  <si>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</si>
  <si>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</si>
  <si>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</si>
  <si>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</si>
  <si>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</si>
  <si>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</si>
  <si>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</si>
  <si>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</si>
  <si>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</si>
  <si>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</si>
  <si>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</si>
  <si>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</si>
  <si>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</si>
  <si>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</si>
  <si>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</si>
  <si>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</si>
  <si>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</si>
  <si>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</si>
  <si>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</si>
  <si>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</si>
  <si>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</si>
  <si>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</si>
  <si>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</si>
  <si>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</si>
  <si>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</si>
  <si>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</si>
  <si>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</si>
  <si>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</si>
  <si>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</si>
  <si>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</si>
  <si>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</si>
  <si>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</si>
  <si>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</si>
  <si>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</si>
  <si>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</si>
  <si>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</si>
  <si>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</si>
  <si>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</si>
  <si>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</si>
  <si>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</si>
  <si>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</si>
  <si>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</si>
  <si>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</si>
  <si>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</si>
  <si>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</si>
  <si>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</si>
  <si>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</si>
  <si>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</si>
  <si>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</si>
  <si>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</si>
  <si>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</si>
  <si>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</si>
  <si>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</si>
  <si>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</si>
  <si>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</si>
  <si>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</si>
  <si>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</si>
  <si>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</si>
  <si>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</si>
  <si>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</si>
  <si>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</si>
  <si>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</si>
  <si>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</si>
  <si>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</si>
  <si>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</si>
  <si>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</si>
  <si>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</si>
  <si>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</si>
  <si>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</si>
  <si>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</si>
  <si>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</si>
  <si>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</si>
  <si>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</si>
  <si>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</si>
  <si>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</si>
  <si>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</si>
  <si>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</si>
  <si>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</si>
  <si>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</si>
  <si>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</si>
  <si>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</si>
  <si>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</si>
  <si>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</si>
  <si>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</si>
  <si>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</si>
  <si>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</si>
  <si>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</si>
  <si>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</si>
  <si>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</si>
  <si>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</si>
  <si>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</si>
  <si>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</si>
  <si>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</si>
  <si>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</si>
  <si>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</si>
  <si>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</si>
  <si>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</si>
  <si>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</si>
  <si>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</si>
  <si>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</si>
  <si>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</si>
  <si>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</si>
  <si>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</si>
  <si>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</si>
  <si>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</si>
  <si>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</si>
  <si>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</si>
  <si>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</si>
  <si>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</si>
  <si>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</si>
  <si>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</si>
  <si>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</si>
  <si>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</si>
  <si>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</si>
  <si>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</si>
  <si>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</si>
  <si>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</si>
  <si>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</si>
  <si>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</si>
  <si>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</si>
  <si>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</si>
  <si>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</si>
  <si>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</si>
  <si>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</si>
  <si>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</si>
  <si>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</si>
  <si>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</si>
  <si>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</si>
  <si>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</si>
  <si>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</si>
  <si>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</si>
  <si>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</si>
  <si>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</si>
  <si>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</si>
  <si>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</si>
  <si>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</si>
  <si>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</si>
  <si>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</si>
  <si>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</si>
  <si>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</si>
  <si>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</si>
  <si>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</si>
  <si>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</si>
  <si>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</si>
  <si>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</si>
  <si>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</si>
  <si>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</si>
  <si>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</si>
  <si>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</si>
  <si>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</si>
  <si>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</si>
  <si>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</si>
  <si>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</si>
  <si>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</si>
  <si>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</si>
  <si>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</si>
  <si>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</si>
  <si>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</si>
  <si>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</si>
  <si>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</si>
  <si>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</si>
  <si>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</si>
  <si>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</si>
  <si>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</si>
  <si>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</si>
  <si>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</si>
  <si>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</si>
  <si>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</si>
  <si>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</si>
  <si>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</si>
  <si>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</si>
  <si>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</si>
  <si>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</si>
  <si>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</si>
  <si>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</si>
  <si>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</si>
  <si>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</si>
  <si>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</si>
  <si>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</si>
  <si>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</si>
  <si>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</si>
  <si>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</si>
  <si>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</si>
  <si>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</si>
  <si>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</si>
  <si>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</si>
  <si>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</si>
  <si>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</si>
  <si>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</si>
  <si>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</si>
  <si>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</si>
  <si>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</si>
  <si>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</si>
  <si>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</si>
  <si>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</si>
  <si>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</si>
  <si>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</si>
  <si>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</si>
  <si>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</si>
  <si>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</si>
  <si>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</si>
  <si>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</si>
  <si>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</si>
  <si>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</si>
  <si>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</si>
  <si>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</si>
  <si>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</si>
  <si>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</si>
  <si>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</si>
  <si>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</si>
  <si>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</si>
  <si>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</si>
  <si>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</si>
  <si>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</si>
  <si>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</si>
  <si>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</si>
  <si>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</si>
  <si>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</si>
  <si>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</si>
  <si>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</si>
  <si>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</si>
  <si>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</si>
  <si>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</si>
  <si>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</si>
  <si>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</si>
  <si>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</si>
  <si>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</si>
  <si>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</si>
  <si>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</si>
  <si>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</si>
  <si>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</si>
  <si>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</si>
  <si>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</si>
  <si>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</si>
  <si>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</si>
  <si>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</si>
  <si>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</si>
  <si>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</si>
  <si>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</si>
  <si>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</si>
  <si>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</si>
  <si>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</si>
  <si>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</si>
  <si>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</si>
  <si>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</si>
  <si>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</si>
  <si>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</si>
  <si>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</si>
  <si>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</si>
  <si>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</si>
  <si>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</si>
  <si>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</si>
  <si>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</si>
  <si>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</si>
  <si>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</si>
  <si>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</si>
  <si>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</si>
  <si>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</si>
  <si>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</si>
  <si>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</si>
  <si>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</si>
  <si>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</si>
  <si>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</si>
  <si>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</si>
  <si>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</si>
  <si>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</si>
  <si>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</si>
  <si>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</si>
  <si>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</si>
  <si>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</si>
  <si>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</si>
  <si>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</si>
  <si>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</si>
  <si>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</si>
  <si>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</si>
  <si>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</si>
  <si>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</si>
  <si>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</si>
  <si>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</si>
  <si>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</si>
  <si>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</si>
  <si>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</si>
  <si>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</si>
  <si>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</si>
  <si>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</si>
  <si>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</si>
  <si>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</si>
  <si>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</si>
  <si>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</si>
  <si>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</si>
  <si>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</si>
  <si>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</si>
  <si>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</si>
  <si>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</si>
  <si>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</si>
  <si>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</si>
  <si>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</si>
  <si>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</si>
  <si>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</si>
  <si>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</si>
  <si>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</si>
  <si>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</si>
  <si>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</si>
  <si>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</si>
  <si>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</si>
  <si>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</si>
  <si>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</si>
  <si>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</si>
  <si>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</si>
  <si>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</si>
  <si>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</si>
  <si>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</si>
  <si>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</si>
  <si>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</si>
  <si>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</si>
  <si>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</si>
  <si>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</si>
  <si>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</si>
  <si>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</si>
  <si>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</si>
  <si>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</si>
  <si>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</si>
  <si>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</si>
  <si>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</si>
  <si>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</si>
  <si>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</si>
  <si>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</si>
  <si>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</si>
  <si>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</si>
  <si>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</si>
  <si>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</si>
  <si>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</si>
  <si>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</si>
  <si>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</si>
  <si>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</si>
  <si>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</si>
  <si>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</si>
  <si>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</si>
  <si>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</si>
  <si>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</si>
  <si>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</si>
  <si>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</si>
  <si>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</si>
  <si>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</si>
  <si>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</si>
  <si>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</si>
  <si>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</si>
  <si>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</si>
  <si>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</si>
  <si>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</si>
  <si>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</si>
  <si>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</si>
  <si>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</si>
  <si>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</si>
  <si>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</si>
  <si>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</si>
  <si>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</si>
  <si>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</si>
  <si>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</si>
  <si>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</si>
  <si>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</si>
  <si>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</si>
  <si>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</si>
  <si>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</si>
  <si>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</si>
  <si>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</si>
  <si>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</si>
  <si>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</si>
  <si>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</si>
  <si>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</si>
  <si>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</si>
  <si>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</si>
  <si>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</si>
  <si>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</si>
  <si>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</si>
  <si>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</si>
  <si>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</si>
  <si>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</si>
  <si>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</si>
  <si>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</si>
  <si>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</si>
  <si>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</si>
  <si>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</si>
  <si>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</si>
  <si>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</si>
  <si>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</si>
  <si>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</si>
  <si>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</si>
  <si>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</si>
  <si>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</si>
  <si>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</si>
  <si>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</si>
  <si>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</si>
  <si>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</si>
  <si>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</si>
  <si>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</si>
  <si>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</si>
  <si>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</si>
  <si>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</si>
  <si>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</si>
  <si>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</si>
  <si>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</si>
  <si>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</si>
  <si>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</si>
  <si>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</si>
  <si>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</si>
  <si>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</si>
  <si>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</si>
  <si>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</si>
  <si>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</si>
  <si>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</si>
  <si>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</si>
  <si>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</si>
  <si>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</si>
  <si>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</si>
  <si>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</si>
  <si>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</si>
  <si>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</si>
  <si>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</si>
  <si>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</si>
  <si>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</si>
  <si>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</si>
  <si>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</si>
  <si>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</si>
  <si>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</si>
  <si>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</si>
  <si>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</si>
  <si>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</si>
  <si>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</si>
  <si>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</si>
  <si>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</si>
  <si>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</si>
  <si>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</si>
  <si>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</si>
  <si>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</si>
  <si>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</si>
  <si>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</si>
  <si>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</si>
  <si>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</si>
  <si>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</si>
  <si>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</si>
  <si>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</si>
  <si>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</si>
  <si>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</si>
  <si>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</si>
  <si>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</si>
  <si>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</si>
  <si>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</si>
  <si>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</si>
  <si>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</si>
  <si>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</si>
  <si>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</si>
  <si>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</si>
  <si>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</si>
  <si>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</si>
  <si>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</si>
  <si>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</si>
  <si>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</si>
  <si>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</si>
  <si>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</si>
  <si>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</si>
  <si>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</si>
  <si>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</si>
  <si>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</si>
  <si>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</si>
  <si>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</si>
  <si>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</si>
  <si>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</si>
  <si>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</si>
  <si>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</si>
  <si>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</si>
  <si>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</si>
  <si>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</si>
  <si>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</si>
  <si>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</si>
  <si>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</si>
  <si>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</si>
  <si>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</si>
  <si>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</si>
  <si>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</si>
  <si>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</si>
  <si>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</si>
  <si>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</si>
  <si>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</si>
  <si>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</si>
  <si>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</si>
  <si>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</si>
  <si>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</si>
  <si>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</si>
  <si>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</si>
  <si>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</si>
  <si>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</si>
  <si>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</si>
  <si>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</si>
  <si>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</si>
  <si>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</si>
  <si>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</si>
  <si>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</si>
  <si>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</si>
  <si>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</si>
  <si>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</si>
  <si>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</si>
  <si>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</si>
  <si>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</si>
  <si>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</si>
  <si>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</si>
  <si>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</si>
  <si>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</si>
  <si>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</si>
  <si>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</si>
  <si>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</si>
  <si>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</si>
  <si>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</si>
  <si>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</si>
  <si>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</si>
  <si>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</si>
  <si>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</si>
  <si>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</si>
  <si>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</si>
  <si>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</si>
  <si>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</si>
  <si>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</si>
  <si>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</si>
  <si>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</si>
  <si>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</si>
  <si>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</si>
  <si>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</si>
  <si>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</si>
  <si>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</si>
  <si>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</si>
  <si>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</si>
  <si>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</si>
  <si>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</si>
  <si>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</si>
  <si>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</si>
  <si>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</si>
  <si>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</si>
  <si>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</si>
  <si>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</si>
  <si>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</si>
  <si>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</si>
  <si>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</si>
  <si>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</si>
  <si>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</si>
  <si>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</si>
  <si>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</si>
  <si>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</si>
  <si>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</si>
  <si>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</si>
  <si>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</si>
  <si>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</si>
  <si>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</si>
  <si>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</si>
  <si>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</si>
  <si>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</si>
  <si>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</si>
  <si>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</si>
  <si>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</si>
  <si>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</si>
  <si>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</si>
  <si>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</si>
  <si>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</si>
  <si>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</si>
  <si>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</si>
  <si>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</si>
  <si>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</si>
  <si>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</si>
  <si>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</si>
  <si>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</si>
  <si>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</si>
  <si>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</si>
  <si>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</si>
  <si>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</si>
  <si>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</si>
  <si>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</si>
  <si>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</si>
  <si>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</si>
  <si>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</si>
  <si>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</si>
  <si>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</si>
  <si>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</si>
  <si>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</si>
  <si>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</si>
  <si>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</si>
  <si>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</si>
  <si>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</si>
  <si>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</si>
  <si>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</si>
  <si>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</si>
  <si>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</si>
  <si>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</si>
  <si>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</si>
  <si>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</si>
  <si>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</si>
  <si>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</si>
  <si>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</si>
  <si>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</si>
  <si>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</si>
  <si>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</si>
  <si>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</si>
  <si>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</si>
  <si>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</si>
  <si>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</si>
  <si>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</si>
  <si>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</si>
  <si>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</si>
  <si>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</si>
  <si>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</si>
  <si>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</si>
  <si>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</si>
  <si>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</si>
  <si>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</si>
  <si>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</si>
  <si>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</si>
  <si>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</si>
  <si>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</si>
  <si>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</si>
  <si>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</si>
  <si>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</si>
  <si>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</si>
  <si>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</si>
  <si>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</si>
  <si>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</si>
  <si>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</si>
  <si>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</si>
  <si>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</si>
  <si>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</si>
  <si>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</si>
  <si>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</si>
  <si>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</si>
  <si>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</si>
  <si>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</si>
  <si>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</si>
  <si>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</si>
  <si>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</si>
  <si>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</si>
  <si>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</si>
  <si>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</si>
  <si>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</si>
  <si>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</si>
  <si>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</si>
  <si>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</si>
  <si>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</si>
  <si>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</si>
  <si>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</si>
  <si>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</si>
  <si>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</si>
  <si>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</si>
  <si>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</si>
  <si>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</si>
  <si>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</si>
  <si>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</si>
  <si>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</si>
  <si>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</si>
  <si>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</si>
  <si>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</si>
  <si>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</si>
  <si>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</si>
  <si>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</si>
  <si>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</si>
  <si>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</si>
  <si>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</si>
  <si>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</si>
  <si>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</si>
  <si>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</si>
  <si>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</si>
  <si>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</si>
  <si>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</si>
  <si>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</si>
  <si>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</si>
  <si>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</si>
  <si>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</si>
  <si>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</si>
  <si>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</si>
  <si>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</si>
  <si>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</si>
  <si>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</si>
  <si>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</si>
  <si>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</si>
  <si>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</si>
  <si>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</si>
  <si>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</si>
  <si>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</si>
  <si>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</si>
  <si>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</si>
  <si>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</si>
  <si>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</si>
  <si>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</si>
  <si>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</si>
  <si>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</si>
  <si>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</si>
  <si>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</si>
  <si>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</si>
  <si>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</si>
  <si>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</si>
  <si>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</si>
  <si>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</si>
  <si>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</si>
  <si>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</si>
  <si>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</si>
  <si>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</si>
  <si>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</si>
  <si>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</si>
  <si>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</si>
  <si>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</si>
  <si>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</si>
  <si>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</si>
  <si>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</si>
  <si>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</si>
  <si>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</si>
  <si>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</si>
  <si>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</si>
  <si>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</si>
  <si>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</si>
  <si>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</si>
  <si>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</si>
  <si>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</si>
  <si>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</si>
  <si>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</si>
  <si>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</si>
  <si>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</si>
  <si>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</si>
  <si>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</si>
  <si>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</si>
  <si>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</si>
  <si>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</si>
  <si>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</si>
  <si>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</si>
  <si>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</si>
  <si>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</si>
  <si>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</si>
  <si>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</si>
  <si>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</si>
  <si>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</si>
  <si>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</si>
  <si>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</si>
  <si>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</si>
  <si>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</si>
  <si>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</si>
  <si>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</si>
  <si>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</si>
  <si>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</si>
  <si>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</si>
  <si>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</si>
  <si>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</si>
  <si>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</si>
  <si>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</si>
  <si>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</si>
  <si>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</si>
  <si>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</si>
  <si>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</si>
  <si>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</si>
  <si>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</si>
  <si>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</si>
  <si>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</si>
  <si>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</si>
  <si>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</si>
  <si>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</si>
  <si>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</si>
  <si>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</si>
  <si>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</si>
  <si>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</si>
  <si>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</si>
  <si>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</si>
  <si>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</si>
  <si>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</si>
  <si>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</si>
  <si>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</si>
  <si>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</si>
  <si>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</si>
  <si>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</si>
  <si>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</si>
  <si>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</si>
  <si>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</si>
  <si>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</si>
  <si>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</si>
  <si>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</si>
  <si>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</si>
  <si>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</si>
  <si>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</si>
  <si>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</si>
  <si>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</si>
  <si>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</si>
  <si>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</si>
  <si>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</si>
  <si>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</si>
  <si>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</si>
  <si>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</si>
  <si>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</si>
  <si>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</si>
  <si>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</si>
  <si>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</si>
  <si>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</si>
  <si>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</si>
  <si>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</si>
  <si>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</si>
  <si>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</si>
  <si>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</si>
  <si>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</si>
  <si>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</si>
  <si>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</si>
  <si>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</si>
  <si>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</si>
  <si>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</si>
  <si>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</si>
  <si>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</si>
  <si>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</si>
  <si>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</si>
  <si>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</si>
  <si>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</si>
  <si>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</si>
  <si>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</si>
  <si>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</si>
  <si>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</si>
  <si>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</si>
  <si>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</si>
  <si>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</si>
  <si>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</si>
  <si>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</si>
  <si>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</si>
  <si>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</si>
  <si>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</si>
  <si>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</si>
  <si>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</si>
  <si>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</si>
  <si>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</si>
  <si>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</si>
  <si>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</si>
  <si>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</si>
  <si>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</si>
  <si>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</si>
  <si>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</si>
  <si>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</si>
  <si>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</si>
  <si>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</si>
  <si>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</si>
  <si>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</si>
  <si>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</si>
  <si>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</si>
  <si>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</si>
  <si>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</si>
  <si>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</si>
  <si>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</si>
  <si>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</si>
  <si>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</si>
  <si>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</si>
  <si>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</si>
  <si>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</si>
  <si>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</si>
  <si>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</si>
  <si>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</si>
  <si>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</si>
  <si>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</si>
  <si>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</si>
  <si>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</si>
  <si>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</si>
  <si>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</si>
  <si>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</si>
  <si>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</si>
  <si>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</si>
  <si>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</si>
  <si>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</si>
  <si>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</si>
  <si>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</si>
  <si>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</si>
  <si>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</si>
  <si>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</si>
  <si>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</si>
  <si>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</si>
  <si>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</si>
  <si>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</si>
  <si>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</si>
  <si>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</si>
  <si>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</si>
  <si>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</si>
  <si>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</si>
  <si>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</si>
  <si>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</si>
  <si>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</si>
  <si>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</si>
  <si>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</si>
  <si>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</si>
  <si>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</si>
  <si>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</si>
  <si>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</si>
  <si>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</si>
  <si>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</si>
  <si>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</si>
  <si>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</si>
  <si>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</si>
  <si>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</si>
  <si>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</si>
  <si>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</si>
  <si>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</si>
  <si>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</si>
  <si>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</si>
  <si>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</si>
  <si>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</si>
  <si>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</si>
  <si>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</si>
  <si>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</si>
  <si>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</si>
  <si>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</si>
  <si>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</si>
  <si>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</si>
  <si>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</si>
  <si>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</si>
  <si>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</si>
  <si>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</si>
  <si>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</si>
  <si>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</si>
  <si>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</si>
  <si>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</si>
  <si>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</si>
  <si>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</si>
  <si>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</si>
  <si>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</si>
  <si>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</si>
  <si>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</si>
  <si>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</si>
  <si>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</si>
  <si>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</si>
  <si>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</si>
  <si>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</si>
  <si>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</si>
  <si>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</si>
  <si>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</si>
  <si>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</si>
  <si>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</si>
  <si>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</si>
  <si>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</si>
  <si>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</si>
  <si>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</si>
  <si>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</si>
  <si>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</si>
  <si>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</si>
  <si>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</si>
  <si>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</si>
  <si>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</si>
  <si>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</si>
  <si>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</si>
  <si>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</si>
  <si>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</si>
  <si>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</si>
  <si>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</si>
  <si>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</si>
  <si>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</si>
  <si>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</si>
  <si>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</si>
  <si>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</si>
  <si>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</si>
  <si>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</si>
  <si>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</si>
  <si>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</si>
  <si>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</si>
  <si>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</si>
  <si>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</si>
  <si>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</si>
  <si>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</si>
  <si>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</si>
  <si>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</si>
  <si>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</si>
  <si>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</si>
  <si>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</si>
  <si>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</si>
  <si>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</si>
  <si>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</si>
  <si>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</si>
  <si>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</si>
  <si>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</si>
  <si>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</si>
  <si>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</si>
  <si>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</si>
  <si>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</si>
  <si>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</si>
  <si>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</si>
  <si>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</si>
  <si>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</si>
  <si>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</si>
  <si>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</si>
  <si>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</si>
  <si>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</si>
  <si>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</si>
  <si>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</si>
  <si>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</si>
  <si>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</si>
  <si>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</si>
  <si>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</si>
  <si>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</si>
  <si>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</si>
  <si>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</si>
  <si>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</si>
  <si>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</si>
  <si>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</si>
  <si>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</si>
  <si>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</si>
  <si>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</si>
  <si>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</si>
  <si>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</si>
  <si>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</si>
  <si>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</si>
  <si>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</si>
  <si>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</si>
  <si>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</si>
  <si>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</si>
  <si>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</si>
  <si>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</si>
  <si>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</si>
  <si>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</si>
  <si>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</si>
  <si>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</si>
  <si>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</si>
  <si>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</si>
  <si>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</si>
  <si>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</si>
  <si>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</si>
  <si>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</si>
  <si>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</si>
  <si>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</si>
  <si>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</si>
  <si>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</si>
  <si>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</si>
  <si>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</si>
  <si>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</si>
  <si>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</si>
  <si>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</si>
  <si>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</si>
  <si>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</si>
  <si>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</si>
  <si>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</si>
  <si>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</si>
  <si>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</si>
  <si>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</si>
  <si>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</si>
  <si>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</si>
  <si>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</si>
  <si>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</si>
  <si>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</si>
  <si>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</si>
  <si>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</si>
  <si>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</si>
  <si>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</si>
  <si>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</si>
  <si>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</si>
  <si>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</si>
  <si>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</si>
  <si>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</si>
  <si>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</si>
  <si>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</si>
  <si>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</si>
  <si>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</si>
  <si>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</si>
  <si>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</si>
  <si>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</si>
  <si>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</si>
  <si>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</si>
  <si>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</si>
  <si>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</si>
  <si>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</si>
  <si>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</si>
  <si>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</si>
  <si>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</si>
  <si>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</si>
  <si>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</si>
  <si>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</si>
  <si>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</si>
  <si>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</si>
  <si>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</si>
  <si>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</si>
  <si>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</si>
  <si>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</si>
  <si>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</si>
  <si>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</si>
  <si>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</si>
  <si>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</si>
  <si>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</si>
  <si>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</si>
  <si>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</si>
  <si>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</si>
  <si>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</si>
  <si>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</si>
  <si>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</si>
  <si>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</si>
  <si>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</si>
  <si>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</si>
  <si>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</si>
  <si>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</si>
  <si>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</si>
  <si>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</si>
  <si>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</si>
  <si>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</si>
  <si>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</si>
  <si>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</si>
  <si>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</si>
  <si>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</si>
  <si>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</si>
  <si>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</si>
  <si>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</si>
  <si>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</si>
  <si>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</si>
  <si>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</si>
  <si>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</si>
  <si>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</si>
  <si>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</si>
  <si>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</si>
  <si>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</si>
  <si>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</si>
  <si>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</si>
  <si>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</si>
  <si>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</si>
  <si>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</si>
  <si>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</si>
  <si>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</si>
  <si>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</si>
  <si>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</si>
  <si>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</si>
  <si>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</si>
  <si>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</si>
  <si>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</si>
  <si>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</si>
  <si>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</si>
  <si>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</si>
  <si>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</si>
  <si>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</si>
  <si>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</si>
  <si>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</si>
  <si>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</si>
  <si>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</si>
  <si>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</si>
  <si>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</si>
  <si>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</si>
  <si>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</si>
  <si>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</si>
  <si>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</si>
  <si>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</si>
  <si>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</si>
  <si>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</si>
  <si>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</si>
  <si>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</si>
  <si>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</si>
  <si>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</si>
  <si>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</si>
  <si>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</si>
  <si>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</si>
  <si>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</si>
  <si>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</si>
  <si>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</si>
  <si>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</si>
  <si>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</si>
  <si>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</si>
  <si>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</si>
  <si>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</si>
  <si>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</si>
  <si>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</si>
  <si>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</si>
  <si>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</si>
  <si>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</si>
  <si>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</si>
  <si>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</si>
  <si>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</si>
  <si>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</si>
  <si>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</si>
  <si>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</si>
  <si>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</si>
  <si>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</si>
  <si>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</si>
  <si>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</si>
  <si>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</si>
  <si>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</si>
  <si>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</si>
  <si>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</si>
  <si>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</si>
  <si>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</si>
  <si>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</si>
  <si>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</si>
  <si>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</si>
  <si>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</si>
  <si>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</si>
  <si>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</si>
  <si>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</si>
  <si>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</si>
  <si>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</si>
  <si>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</si>
  <si>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</si>
  <si>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</si>
  <si>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</si>
  <si>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</si>
  <si>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</si>
  <si>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</si>
  <si>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</si>
  <si>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</si>
  <si>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</si>
  <si>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</si>
  <si>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</si>
  <si>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</si>
  <si>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</si>
  <si>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</si>
  <si>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</si>
  <si>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</si>
  <si>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</si>
  <si>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</si>
  <si>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</si>
  <si>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</si>
  <si>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</si>
  <si>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</si>
  <si>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</si>
  <si>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</si>
  <si>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</si>
  <si>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</si>
  <si>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</si>
  <si>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</si>
  <si>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</si>
  <si>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</si>
  <si>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</si>
  <si>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</si>
  <si>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</si>
  <si>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</si>
  <si>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</si>
  <si>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</si>
  <si>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</si>
  <si>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</si>
  <si>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</si>
  <si>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</si>
  <si>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</si>
  <si>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</si>
  <si>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</si>
  <si>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</si>
  <si>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</si>
  <si>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</si>
  <si>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</si>
  <si>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</si>
  <si>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</si>
  <si>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</si>
  <si>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</si>
  <si>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</si>
  <si>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</si>
  <si>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</si>
  <si>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</si>
  <si>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</si>
  <si>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</si>
  <si>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</si>
  <si>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</si>
  <si>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</si>
  <si>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</si>
  <si>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</si>
  <si>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</si>
  <si>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</si>
  <si>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</si>
  <si>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</si>
  <si>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</si>
  <si>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</si>
  <si>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</si>
  <si>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</si>
  <si>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</si>
  <si>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</si>
  <si>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</si>
  <si>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</si>
  <si>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</si>
  <si>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</si>
  <si>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</si>
  <si>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</si>
  <si>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</si>
  <si>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</si>
  <si>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</si>
  <si>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</si>
  <si>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</si>
  <si>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</si>
  <si>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</si>
  <si>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</si>
  <si>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</si>
  <si>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</si>
  <si>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</si>
  <si>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</si>
  <si>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</si>
  <si>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</si>
  <si>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</si>
  <si>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</si>
  <si>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</si>
  <si>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</si>
  <si>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</si>
  <si>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</si>
  <si>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</si>
  <si>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</si>
  <si>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</si>
  <si>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</si>
  <si>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</si>
  <si>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</si>
  <si>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</si>
  <si>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</si>
  <si>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</si>
  <si>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</si>
  <si>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</si>
  <si>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</si>
  <si>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</si>
  <si>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</si>
  <si>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</si>
  <si>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</si>
  <si>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</si>
  <si>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</si>
  <si>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</si>
  <si>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</si>
  <si>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</si>
  <si>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</si>
  <si>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</si>
  <si>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</si>
  <si>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</si>
  <si>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</si>
  <si>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</si>
  <si>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</si>
  <si>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</si>
  <si>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</si>
  <si>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</si>
  <si>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</si>
  <si>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</si>
  <si>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</si>
  <si>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</si>
  <si>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</si>
  <si>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</si>
  <si>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</si>
  <si>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</si>
  <si>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</si>
  <si>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</si>
  <si>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</si>
  <si>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</si>
  <si>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</si>
  <si>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</si>
  <si>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</si>
  <si>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</si>
  <si>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</si>
  <si>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</si>
  <si>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</si>
  <si>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</si>
  <si>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</si>
  <si>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</si>
  <si>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</si>
  <si>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</si>
  <si>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</si>
  <si>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</si>
  <si>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</si>
  <si>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</si>
  <si>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</si>
  <si>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</si>
  <si>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</si>
  <si>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</si>
  <si>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</si>
  <si>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</si>
  <si>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</si>
  <si>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</si>
  <si>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</si>
  <si>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</si>
  <si>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</si>
  <si>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</si>
  <si>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</si>
  <si>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</si>
  <si>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</si>
  <si>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</si>
  <si>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</si>
  <si>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</si>
  <si>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</si>
  <si>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</si>
  <si>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</si>
  <si>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</si>
  <si>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</si>
  <si>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</si>
  <si>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</si>
  <si>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</si>
  <si>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</si>
  <si>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</si>
  <si>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</si>
  <si>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</si>
  <si>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</si>
  <si>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</si>
  <si>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</si>
  <si>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</si>
  <si>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</si>
  <si>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</si>
  <si>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</si>
  <si>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</si>
  <si>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</si>
  <si>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</si>
  <si>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</si>
  <si>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</si>
  <si>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</si>
  <si>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</si>
  <si>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</si>
  <si>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</si>
  <si>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</si>
  <si>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</si>
  <si>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</si>
  <si>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</si>
  <si>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</si>
  <si>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</si>
  <si>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</si>
  <si>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</si>
  <si>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</si>
  <si>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</si>
  <si>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</si>
  <si>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</si>
  <si>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</si>
  <si>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</si>
  <si>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</si>
  <si>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</si>
  <si>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</si>
  <si>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</si>
  <si>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</si>
  <si>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</si>
  <si>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</si>
  <si>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</si>
  <si>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</si>
  <si>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</si>
  <si>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</si>
  <si>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</si>
  <si>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</si>
  <si>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</si>
  <si>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</si>
  <si>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</si>
  <si>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</si>
  <si>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</si>
  <si>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</si>
  <si>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</si>
  <si>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</si>
  <si>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</si>
  <si>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</si>
  <si>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</si>
  <si>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</si>
  <si>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</si>
  <si>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</si>
  <si>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</si>
  <si>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</si>
  <si>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</si>
  <si>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</si>
  <si>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</si>
  <si>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</si>
  <si>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</si>
  <si>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</si>
  <si>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</si>
  <si>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</si>
  <si>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</si>
  <si>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</si>
  <si>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</si>
  <si>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</si>
  <si>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</si>
  <si>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</si>
  <si>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</si>
  <si>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</si>
  <si>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</si>
  <si>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</si>
  <si>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</si>
  <si>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</si>
  <si>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</si>
  <si>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</si>
  <si>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</si>
  <si>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</si>
  <si>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</si>
  <si>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</si>
  <si>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</si>
  <si>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</si>
  <si>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</si>
  <si>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</si>
  <si>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</si>
  <si>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</si>
  <si>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</si>
  <si>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</si>
  <si>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</si>
  <si>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</si>
  <si>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</si>
  <si>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</si>
  <si>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</si>
  <si>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</si>
  <si>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</si>
  <si>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</si>
  <si>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</si>
  <si>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</si>
  <si>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</si>
  <si>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</si>
  <si>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</si>
  <si>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</si>
  <si>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</si>
  <si>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</si>
  <si>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</si>
  <si>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</si>
  <si>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</si>
  <si>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</si>
  <si>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</si>
  <si>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</si>
  <si>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</si>
  <si>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</si>
  <si>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</si>
  <si>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</si>
  <si>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</si>
  <si>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</si>
  <si>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</si>
  <si>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</si>
  <si>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</si>
  <si>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</si>
  <si>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</si>
  <si>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</si>
  <si>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</si>
  <si>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</si>
  <si>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</si>
  <si>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</si>
  <si>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</si>
  <si>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</si>
  <si>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</si>
  <si>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</si>
  <si>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</si>
  <si>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</si>
  <si>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</si>
  <si>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</si>
  <si>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</si>
  <si>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</si>
  <si>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</si>
  <si>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</si>
  <si>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</si>
  <si>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</si>
  <si>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</si>
  <si>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</si>
  <si>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</si>
  <si>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</si>
  <si>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</si>
  <si>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</si>
  <si>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</si>
  <si>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</si>
  <si>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</si>
  <si>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</si>
  <si>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</si>
  <si>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</si>
  <si>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</si>
  <si>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</si>
  <si>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</si>
  <si>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</si>
  <si>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</si>
  <si>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</si>
  <si>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</si>
  <si>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</si>
  <si>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</si>
  <si>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</si>
  <si>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</si>
  <si>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</si>
  <si>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</si>
  <si>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</si>
  <si>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</si>
  <si>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</si>
  <si>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</si>
  <si>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</si>
  <si>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</si>
  <si>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</si>
  <si>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</si>
  <si>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</si>
  <si>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</si>
  <si>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</si>
  <si>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</si>
  <si>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</si>
  <si>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</si>
  <si>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</si>
  <si>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</si>
  <si>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</si>
  <si>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</si>
  <si>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</si>
  <si>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</si>
  <si>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</si>
  <si>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</si>
  <si>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</si>
  <si>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</si>
  <si>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</si>
  <si>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</si>
  <si>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</si>
  <si>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</si>
  <si>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</si>
  <si>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</si>
  <si>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</si>
  <si>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</si>
  <si>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</si>
  <si>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</si>
  <si>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</si>
  <si>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</si>
  <si>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</si>
  <si>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</si>
  <si>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</si>
  <si>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</si>
  <si>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</si>
  <si>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</si>
  <si>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</si>
  <si>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</si>
  <si>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</si>
  <si>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</si>
  <si>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</si>
  <si>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</si>
  <si>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</si>
  <si>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</si>
  <si>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</si>
  <si>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</si>
  <si>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</si>
  <si>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</si>
  <si>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</si>
  <si>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</si>
  <si>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</si>
  <si>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</si>
  <si>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</si>
  <si>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</si>
  <si>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</si>
  <si>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</si>
  <si>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</si>
  <si>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</si>
  <si>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</si>
  <si>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</si>
  <si>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</si>
  <si>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</si>
  <si>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</si>
  <si>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</si>
  <si>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</si>
  <si>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</si>
  <si>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</si>
  <si>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</si>
  <si>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</si>
  <si>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</si>
  <si>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</si>
  <si>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</si>
  <si>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</si>
  <si>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</si>
  <si>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</si>
  <si>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</si>
  <si>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</si>
  <si>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</si>
  <si>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</si>
  <si>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</si>
  <si>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</si>
  <si>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</si>
  <si>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</si>
  <si>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</si>
  <si>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</si>
  <si>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</si>
  <si>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</si>
  <si>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</si>
  <si>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</si>
  <si>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</si>
  <si>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</si>
  <si>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</si>
  <si>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</si>
  <si>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</si>
  <si>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</si>
  <si>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</si>
  <si>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</si>
  <si>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</si>
  <si>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</si>
  <si>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</si>
  <si>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</si>
  <si>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</si>
  <si>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</si>
  <si>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</si>
  <si>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</si>
  <si>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</si>
  <si>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</si>
  <si>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</si>
  <si>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</si>
  <si>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</si>
  <si>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</si>
  <si>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</si>
  <si>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</si>
  <si>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</si>
  <si>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</si>
  <si>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</si>
  <si>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</si>
  <si>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</si>
  <si>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</si>
  <si>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</si>
  <si>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</si>
  <si>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</si>
  <si>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</si>
  <si>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</si>
  <si>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</si>
  <si>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</si>
  <si>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</si>
  <si>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</si>
  <si>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</si>
  <si>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</si>
  <si>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</si>
  <si>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</si>
  <si>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</si>
  <si>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</si>
  <si>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</si>
  <si>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</si>
  <si>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</si>
  <si>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</si>
  <si>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</si>
  <si>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</si>
  <si>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</si>
  <si>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</si>
  <si>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</si>
  <si>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</si>
  <si>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</si>
  <si>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</si>
  <si>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</si>
  <si>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</si>
  <si>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</si>
  <si>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</si>
  <si>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</si>
  <si>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</si>
  <si>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</si>
  <si>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</si>
  <si>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</si>
  <si>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</si>
  <si>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</si>
  <si>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</si>
  <si>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</si>
  <si>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</si>
  <si>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</si>
  <si>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</si>
  <si>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</si>
  <si>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</si>
  <si>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</si>
  <si>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</si>
  <si>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</si>
  <si>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</si>
  <si>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</si>
  <si>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</si>
  <si>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</si>
  <si>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</si>
  <si>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</si>
  <si>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</si>
  <si>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</si>
  <si>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</si>
  <si>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</si>
  <si>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</si>
  <si>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</si>
  <si>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</si>
  <si>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</si>
  <si>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</si>
  <si>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</si>
  <si>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</si>
  <si>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</si>
  <si>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</si>
  <si>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</si>
  <si>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</si>
  <si>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</si>
  <si>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</si>
  <si>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</si>
  <si>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</si>
  <si>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</si>
  <si>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</si>
  <si>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</si>
  <si>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</si>
  <si>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</si>
  <si>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</si>
  <si>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</si>
  <si>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</si>
  <si>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</si>
  <si>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</si>
  <si>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</si>
  <si>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</si>
  <si>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</si>
  <si>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</si>
  <si>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</si>
  <si>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</si>
  <si>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</si>
  <si>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</si>
  <si>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</si>
  <si>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</si>
  <si>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</si>
  <si>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</si>
  <si>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</si>
  <si>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</si>
  <si>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</si>
  <si>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</si>
  <si>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</si>
  <si>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</si>
  <si>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</si>
  <si>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</si>
  <si>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</si>
  <si>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</si>
  <si>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</si>
  <si>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</si>
  <si>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</si>
  <si>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</si>
  <si>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</si>
  <si>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</si>
  <si>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</si>
  <si>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</si>
  <si>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</si>
  <si>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</si>
  <si>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</si>
  <si>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</si>
  <si>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</si>
  <si>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</si>
  <si>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</si>
  <si>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</si>
  <si>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</si>
  <si>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</si>
  <si>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</si>
  <si>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</si>
  <si>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</si>
  <si>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</si>
  <si>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</si>
  <si>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</si>
  <si>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</si>
  <si>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</si>
  <si>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</si>
  <si>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</si>
  <si>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</si>
  <si>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</si>
  <si>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</si>
  <si>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</si>
  <si>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</si>
  <si>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</si>
  <si>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</si>
  <si>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</si>
  <si>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</si>
  <si>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</si>
  <si>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</si>
  <si>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</si>
  <si>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</si>
  <si>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</si>
  <si>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</si>
  <si>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</si>
  <si>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</si>
  <si>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</si>
  <si>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</si>
  <si>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</si>
  <si>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</si>
  <si>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</si>
  <si>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</si>
  <si>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</si>
  <si>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</si>
  <si>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</si>
  <si>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</si>
  <si>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</si>
  <si>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</si>
  <si>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</si>
  <si>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</si>
  <si>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</si>
  <si>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</si>
  <si>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</si>
  <si>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</si>
  <si>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</si>
  <si>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</si>
  <si>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</si>
  <si>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</si>
  <si>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</si>
  <si>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</si>
  <si>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</si>
  <si>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</si>
  <si>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</si>
  <si>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</si>
  <si>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</si>
  <si>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</si>
  <si>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</si>
  <si>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</si>
  <si>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</si>
  <si>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</si>
  <si>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</si>
  <si>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</si>
  <si>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</si>
  <si>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</si>
  <si>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</si>
  <si>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</si>
  <si>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</si>
  <si>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</si>
  <si>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</si>
  <si>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</si>
  <si>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</si>
  <si>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</si>
  <si>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</si>
  <si>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</si>
  <si>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</si>
  <si>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</si>
  <si>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</si>
  <si>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</si>
  <si>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</si>
  <si>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</si>
  <si>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</si>
  <si>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</si>
  <si>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</si>
  <si>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</si>
  <si>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</si>
  <si>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</si>
  <si>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</si>
  <si>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</si>
  <si>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</si>
  <si>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</si>
  <si>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</si>
  <si>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</si>
  <si>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</si>
  <si>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</si>
  <si>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</si>
  <si>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</si>
  <si>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</si>
  <si>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</si>
  <si>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</si>
  <si>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</si>
  <si>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</si>
  <si>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</si>
  <si>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</si>
  <si>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</si>
  <si>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</si>
  <si>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</si>
  <si>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</si>
  <si>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</si>
  <si>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</si>
  <si>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</si>
  <si>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</si>
  <si>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</si>
  <si>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</si>
  <si>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</si>
  <si>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</si>
  <si>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</si>
  <si>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</si>
  <si>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</si>
  <si>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</si>
  <si>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</si>
  <si>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</si>
  <si>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</si>
  <si>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</si>
  <si>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</si>
  <si>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</si>
  <si>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</si>
  <si>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</si>
  <si>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</si>
  <si>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</si>
  <si>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</si>
  <si>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</si>
  <si>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</si>
  <si>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</si>
  <si>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</si>
  <si>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</si>
  <si>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</si>
  <si>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</si>
  <si>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</si>
  <si>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</si>
  <si>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</si>
  <si>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</si>
  <si>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</si>
  <si>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</si>
  <si>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</si>
  <si>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</si>
  <si>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</si>
  <si>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</si>
  <si>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</si>
  <si>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</si>
  <si>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</si>
  <si>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</si>
  <si>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</si>
  <si>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</si>
  <si>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</si>
  <si>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</si>
  <si>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</si>
  <si>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</si>
  <si>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</si>
  <si>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</si>
  <si>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</si>
  <si>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</si>
  <si>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</si>
  <si>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</si>
  <si>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</si>
  <si>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</si>
  <si>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</si>
  <si>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</si>
  <si>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</si>
  <si>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</si>
  <si>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</si>
  <si>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</si>
  <si>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</si>
  <si>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</si>
  <si>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</si>
  <si>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</si>
  <si>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</si>
  <si>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</si>
  <si>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</si>
  <si>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</si>
  <si>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</si>
  <si>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</si>
  <si>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</si>
  <si>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</si>
  <si>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</si>
  <si>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</si>
  <si>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</si>
  <si>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</si>
  <si>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</si>
  <si>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</si>
  <si>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</si>
  <si>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</si>
  <si>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</si>
  <si>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</si>
  <si>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</si>
  <si>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</si>
  <si>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</si>
  <si>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</si>
  <si>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</si>
  <si>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</si>
  <si>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</si>
  <si>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</si>
  <si>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</si>
  <si>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</si>
  <si>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</si>
  <si>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</si>
  <si>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</si>
  <si>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</si>
  <si>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</si>
  <si>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</si>
  <si>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</si>
  <si>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</si>
  <si>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</si>
  <si>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</si>
  <si>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</si>
  <si>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</si>
  <si>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</si>
  <si>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</si>
  <si>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</si>
  <si>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</si>
  <si>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</si>
  <si>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</si>
  <si>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</si>
  <si>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</si>
  <si>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</si>
  <si>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</si>
  <si>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</si>
  <si>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</si>
  <si>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</si>
  <si>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</si>
  <si>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</si>
  <si>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</si>
  <si>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</si>
  <si>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</si>
  <si>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</si>
  <si>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</si>
  <si>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</si>
  <si>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</si>
  <si>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</si>
  <si>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</si>
  <si>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</si>
  <si>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</si>
  <si>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</si>
  <si>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</si>
  <si>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</si>
  <si>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</si>
  <si>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</si>
  <si>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</si>
  <si>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</si>
  <si>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</si>
  <si>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</si>
  <si>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</si>
  <si>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</si>
  <si>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</si>
  <si>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</si>
  <si>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</si>
  <si>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</si>
  <si>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</si>
  <si>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</si>
  <si>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</si>
  <si>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</si>
  <si>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</si>
  <si>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</si>
  <si>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</si>
  <si>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</si>
  <si>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</si>
  <si>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</si>
  <si>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</si>
  <si>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</si>
  <si>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</si>
  <si>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</si>
  <si>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</si>
  <si>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</si>
  <si>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</si>
  <si>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</si>
  <si>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</si>
  <si>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</si>
  <si>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</si>
  <si>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</si>
  <si>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</si>
  <si>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</si>
  <si>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</si>
  <si>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</si>
  <si>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</si>
  <si>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</si>
  <si>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</si>
  <si>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</si>
  <si>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</si>
  <si>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</si>
  <si>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</si>
  <si>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</si>
  <si>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</si>
  <si>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</si>
  <si>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</si>
  <si>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</si>
  <si>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</si>
  <si>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</si>
  <si>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</si>
  <si>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</si>
  <si>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</si>
  <si>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</si>
  <si>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</si>
  <si>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</si>
  <si>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</si>
  <si>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</si>
  <si>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</si>
  <si>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</si>
  <si>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</si>
  <si>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</si>
  <si>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</si>
  <si>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</si>
  <si>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</si>
  <si>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</si>
  <si>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</si>
  <si>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</si>
  <si>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</si>
  <si>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</si>
  <si>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</si>
  <si>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</si>
  <si>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</si>
  <si>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</si>
  <si>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</si>
  <si>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</si>
  <si>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</si>
  <si>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</si>
  <si>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</si>
  <si>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</si>
  <si>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</si>
  <si>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</si>
  <si>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</si>
  <si>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</si>
  <si>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</si>
  <si>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</si>
  <si>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</si>
  <si>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</si>
  <si>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</si>
  <si>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</si>
  <si>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</si>
  <si>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</si>
  <si>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</si>
  <si>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</si>
  <si>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</si>
  <si>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</si>
  <si>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</si>
  <si>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</si>
  <si>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</si>
  <si>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</si>
  <si>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</si>
  <si>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</si>
  <si>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</si>
  <si>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</si>
  <si>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</si>
  <si>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</si>
  <si>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</si>
  <si>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</si>
  <si>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</si>
  <si>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</si>
  <si>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</si>
  <si>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</si>
  <si>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</si>
  <si>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</si>
  <si>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</si>
  <si>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</si>
  <si>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</si>
  <si>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</si>
  <si>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</si>
  <si>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</si>
  <si>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</si>
  <si>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</si>
  <si>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</si>
  <si>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</si>
  <si>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</si>
  <si>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</si>
  <si>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</si>
  <si>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</si>
  <si>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</si>
  <si>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</si>
  <si>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</si>
  <si>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</si>
  <si>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</si>
  <si>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</si>
  <si>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</si>
  <si>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</si>
  <si>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</si>
  <si>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</si>
  <si>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</si>
  <si>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</si>
  <si>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</si>
  <si>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</si>
  <si>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</si>
  <si>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</si>
  <si>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</si>
  <si>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</si>
  <si>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</si>
  <si>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</si>
  <si>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</si>
  <si>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</si>
  <si>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</si>
  <si>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</si>
  <si>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</si>
  <si>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</si>
  <si>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</si>
  <si>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</si>
  <si>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</si>
  <si>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</si>
  <si>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</si>
  <si>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</si>
  <si>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</si>
  <si>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</si>
  <si>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</si>
  <si>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</si>
  <si>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</si>
  <si>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</si>
  <si>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</si>
  <si>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</si>
  <si>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</si>
  <si>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</si>
  <si>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</si>
  <si>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</si>
  <si>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</si>
  <si>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</si>
  <si>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</si>
  <si>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</si>
  <si>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</si>
  <si>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</si>
  <si>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</si>
  <si>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</si>
  <si>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</si>
  <si>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</si>
  <si>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</si>
  <si>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</si>
  <si>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</si>
  <si>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</si>
  <si>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</si>
  <si>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</si>
  <si>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</si>
  <si>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</si>
  <si>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</si>
  <si>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</si>
  <si>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</si>
  <si>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</si>
  <si>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</si>
  <si>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</si>
  <si>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</si>
  <si>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</si>
  <si>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</si>
  <si>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</si>
  <si>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</si>
  <si>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</si>
  <si>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</si>
  <si>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</si>
  <si>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</si>
  <si>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</si>
  <si>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</si>
  <si>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</si>
  <si>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</si>
  <si>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</si>
  <si>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</si>
  <si>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</si>
  <si>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</si>
  <si>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</si>
  <si>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</si>
  <si>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</si>
  <si>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</si>
  <si>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</si>
  <si>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</si>
  <si>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</si>
  <si>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</si>
  <si>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</si>
  <si>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</si>
  <si>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</si>
  <si>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</si>
  <si>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</si>
  <si>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</si>
  <si>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</si>
  <si>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</si>
  <si>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</si>
  <si>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</si>
  <si>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</si>
  <si>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</si>
  <si>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</si>
  <si>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</si>
  <si>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</si>
  <si>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</si>
  <si>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</si>
  <si>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</si>
  <si>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</si>
  <si>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</si>
  <si>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</si>
  <si>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</si>
  <si>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</si>
  <si>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</si>
  <si>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</si>
  <si>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</si>
  <si>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</si>
  <si>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</si>
  <si>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</si>
  <si>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</si>
  <si>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</si>
  <si>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</si>
  <si>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</si>
  <si>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</si>
  <si>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</si>
  <si>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</si>
  <si>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</si>
  <si>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</si>
  <si>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</si>
  <si>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</si>
  <si>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</si>
  <si>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</si>
  <si>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</si>
  <si>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</si>
  <si>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</si>
  <si>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</si>
  <si>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</si>
  <si>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</si>
  <si>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</si>
  <si>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</si>
  <si>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</si>
  <si>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</si>
  <si>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</si>
  <si>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</si>
  <si>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</si>
  <si>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</si>
  <si>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</si>
  <si>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</si>
  <si>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</si>
  <si>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</si>
  <si>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</si>
  <si>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</si>
  <si>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</si>
  <si>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</si>
  <si>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</si>
  <si>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</si>
  <si>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</si>
  <si>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</si>
  <si>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</si>
  <si>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</si>
  <si>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</si>
  <si>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</si>
  <si>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</si>
  <si>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</si>
  <si>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</si>
  <si>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</si>
  <si>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</si>
  <si>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</si>
  <si>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</si>
  <si>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</si>
  <si>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</si>
  <si>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</si>
  <si>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</si>
  <si>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</si>
  <si>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</si>
  <si>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</si>
  <si>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</si>
  <si>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</si>
  <si>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</si>
  <si>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</si>
  <si>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</si>
  <si>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</si>
  <si>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</si>
  <si>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</si>
  <si>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</si>
  <si>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</si>
  <si>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</si>
  <si>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</si>
  <si>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</si>
  <si>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</si>
  <si>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</si>
  <si>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</si>
  <si>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</si>
  <si>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</si>
  <si>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</si>
  <si>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</si>
  <si>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</si>
  <si>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</si>
  <si>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</si>
  <si>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</si>
  <si>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</si>
  <si>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</si>
  <si>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</si>
  <si>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</si>
  <si>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</si>
  <si>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</si>
  <si>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</si>
  <si>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</si>
  <si>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</si>
  <si>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</si>
  <si>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</si>
  <si>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</si>
  <si>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</si>
  <si>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</si>
  <si>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</si>
  <si>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</si>
  <si>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</si>
  <si>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</si>
  <si>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</si>
  <si>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</si>
  <si>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</si>
  <si>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</si>
  <si>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</si>
  <si>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</si>
  <si>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</si>
  <si>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</si>
  <si>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</si>
  <si>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</si>
  <si>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</si>
  <si>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</si>
  <si>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</si>
  <si>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</si>
  <si>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</si>
  <si>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</si>
  <si>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</si>
  <si>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</si>
  <si>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</si>
  <si>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</si>
  <si>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</si>
  <si>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</si>
  <si>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</si>
  <si>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</si>
  <si>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</si>
  <si>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</si>
  <si>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</si>
  <si>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</si>
  <si>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</si>
  <si>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</si>
  <si>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</si>
  <si>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</si>
  <si>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</si>
  <si>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</si>
  <si>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</si>
  <si>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</si>
  <si>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</si>
  <si>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</si>
  <si>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</si>
  <si>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</si>
  <si>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</si>
  <si>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</si>
  <si>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</si>
  <si>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</si>
  <si>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</si>
  <si>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</si>
  <si>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</si>
  <si>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</si>
  <si>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</si>
  <si>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</si>
  <si>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</si>
  <si>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</si>
  <si>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</si>
  <si>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</si>
  <si>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</si>
  <si>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</si>
  <si>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</si>
  <si>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</si>
  <si>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</si>
  <si>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</si>
  <si>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</si>
  <si>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</si>
  <si>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</si>
  <si>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</si>
  <si>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</si>
  <si>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</si>
  <si>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</si>
  <si>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</si>
  <si>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</si>
  <si>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</si>
  <si>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</si>
  <si>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</si>
  <si>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</si>
  <si>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</si>
  <si>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</si>
  <si>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</si>
  <si>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</si>
  <si>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</si>
  <si>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</si>
  <si>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</si>
  <si>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</si>
  <si>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</si>
  <si>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</si>
  <si>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</si>
  <si>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</si>
  <si>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</si>
  <si>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</si>
  <si>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</si>
  <si>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</si>
  <si>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</si>
  <si>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</si>
  <si>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</si>
  <si>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</si>
  <si>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</si>
  <si>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</si>
  <si>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</si>
  <si>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</si>
  <si>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</si>
  <si>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</si>
  <si>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</si>
  <si>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</si>
  <si>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</si>
  <si>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</si>
  <si>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</si>
  <si>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</si>
  <si>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</si>
  <si>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</si>
  <si>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</si>
  <si>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</si>
  <si>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</si>
  <si>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</si>
  <si>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</si>
  <si>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</si>
  <si>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</si>
  <si>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</si>
  <si>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</si>
  <si>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</si>
  <si>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</si>
  <si>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</si>
  <si>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</si>
  <si>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</si>
  <si>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</si>
  <si>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</si>
  <si>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</si>
  <si>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</si>
  <si>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</si>
  <si>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</si>
  <si>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</si>
  <si>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</si>
  <si>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</si>
  <si>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</si>
  <si>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</si>
  <si>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</si>
  <si>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</si>
  <si>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</si>
  <si>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</si>
  <si>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</si>
  <si>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</si>
  <si>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</si>
  <si>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</si>
  <si>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</si>
  <si>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</si>
  <si>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</si>
  <si>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</si>
  <si>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</si>
  <si>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</si>
  <si>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</si>
  <si>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</si>
  <si>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</si>
  <si>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</si>
  <si>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</si>
  <si>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</si>
  <si>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</si>
  <si>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</si>
  <si>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</si>
  <si>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</si>
  <si>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</si>
  <si>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</si>
  <si>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</si>
  <si>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</si>
  <si>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</si>
  <si>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</si>
  <si>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</si>
  <si>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</si>
  <si>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</si>
  <si>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</si>
  <si>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</si>
  <si>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</si>
  <si>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</si>
  <si>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</si>
  <si>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</si>
  <si>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</si>
  <si>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</si>
  <si>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</si>
  <si>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</si>
  <si>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</si>
  <si>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</si>
  <si>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</si>
  <si>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</si>
  <si>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</si>
  <si>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</si>
  <si>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</si>
  <si>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</si>
  <si>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</si>
  <si>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</si>
  <si>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</si>
  <si>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</si>
  <si>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</si>
  <si>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</si>
  <si>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</si>
  <si>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</si>
  <si>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</si>
  <si>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</si>
  <si>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</si>
  <si>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</si>
  <si>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</si>
  <si>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</si>
  <si>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</si>
  <si>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</si>
  <si>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</si>
  <si>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</si>
  <si>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</si>
  <si>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</si>
  <si>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</si>
  <si>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</si>
  <si>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</si>
  <si>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</si>
  <si>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</si>
  <si>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</si>
  <si>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</si>
  <si>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</si>
  <si>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</si>
  <si>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</si>
  <si>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</si>
  <si>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</si>
  <si>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</si>
  <si>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</si>
  <si>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</si>
  <si>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</si>
  <si>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</si>
  <si>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</si>
  <si>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</si>
  <si>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</si>
  <si>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</si>
  <si>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</si>
  <si>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</si>
  <si>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</si>
  <si>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</si>
  <si>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</si>
  <si>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</si>
  <si>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</si>
  <si>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</si>
  <si>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</si>
  <si>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</si>
  <si>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</si>
  <si>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</si>
  <si>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</si>
  <si>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</si>
  <si>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</si>
  <si>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</si>
  <si>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</si>
  <si>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</si>
  <si>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</si>
  <si>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</si>
  <si>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</si>
  <si>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</si>
  <si>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</si>
  <si>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</si>
  <si>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</si>
  <si>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</si>
  <si>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</si>
  <si>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</si>
  <si>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</si>
  <si>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</si>
  <si>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</si>
  <si>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</si>
  <si>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</si>
  <si>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</si>
  <si>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</si>
  <si>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</si>
  <si>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</si>
  <si>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</si>
  <si>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</si>
  <si>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</si>
  <si>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</si>
  <si>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</si>
  <si>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</si>
  <si>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</si>
  <si>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</si>
  <si>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</si>
  <si>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</si>
  <si>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</si>
  <si>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</si>
  <si>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</si>
  <si>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</si>
  <si>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</si>
  <si>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</si>
  <si>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</si>
  <si>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</si>
  <si>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</si>
  <si>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</si>
  <si>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</si>
  <si>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</si>
  <si>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</si>
  <si>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</si>
  <si>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</si>
  <si>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</si>
  <si>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</si>
  <si>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</si>
  <si>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</si>
  <si>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</si>
  <si>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</si>
  <si>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</si>
  <si>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</si>
  <si>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</si>
  <si>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</si>
  <si>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</si>
  <si>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</si>
  <si>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</si>
  <si>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</si>
  <si>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</si>
  <si>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</si>
  <si>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</si>
  <si>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</si>
  <si>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</si>
  <si>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</si>
  <si>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</si>
  <si>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</si>
  <si>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</si>
  <si>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</si>
  <si>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</si>
  <si>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</si>
  <si>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</si>
  <si>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</si>
  <si>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</si>
  <si>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</si>
  <si>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</si>
  <si>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</si>
  <si>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</si>
  <si>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</si>
  <si>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</si>
  <si>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</si>
  <si>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</si>
  <si>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</si>
  <si>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</si>
  <si>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</si>
  <si>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</si>
  <si>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</si>
  <si>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</si>
  <si>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</si>
  <si>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</si>
  <si>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</si>
  <si>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</si>
  <si>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</si>
  <si>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</si>
  <si>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</si>
  <si>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</si>
  <si>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</si>
  <si>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</si>
  <si>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</si>
  <si>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</si>
  <si>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</si>
  <si>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</si>
  <si>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</si>
  <si>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</si>
  <si>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</si>
  <si>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</si>
  <si>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</si>
  <si>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</si>
  <si>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</si>
  <si>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</si>
  <si>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</si>
  <si>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</si>
  <si>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</si>
  <si>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</si>
  <si>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</si>
  <si>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</si>
  <si>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</si>
  <si>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</si>
  <si>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</si>
  <si>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</si>
  <si>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</si>
  <si>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</si>
  <si>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</si>
  <si>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</si>
  <si>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</si>
  <si>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</si>
  <si>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</si>
  <si>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</si>
  <si>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</si>
  <si>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</si>
  <si>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</si>
  <si>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</si>
  <si>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</si>
  <si>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</si>
  <si>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</si>
  <si>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</si>
  <si>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</si>
  <si>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</si>
  <si>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</si>
  <si>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</si>
  <si>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</si>
  <si>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</si>
  <si>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</si>
  <si>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</si>
  <si>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</si>
  <si>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</si>
  <si>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</si>
  <si>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</si>
  <si>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</si>
  <si>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</si>
  <si>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</si>
  <si>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</si>
  <si>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</si>
  <si>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</si>
  <si>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</si>
  <si>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</si>
  <si>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</si>
  <si>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</si>
  <si>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</si>
  <si>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</si>
  <si>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</si>
  <si>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</si>
  <si>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</si>
  <si>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</si>
  <si>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</si>
  <si>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</si>
  <si>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</si>
  <si>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</si>
  <si>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</si>
  <si>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</si>
  <si>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</si>
  <si>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</si>
  <si>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</si>
  <si>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</si>
  <si>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</si>
  <si>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</si>
  <si>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</si>
  <si>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</si>
  <si>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</si>
  <si>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</si>
  <si>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</si>
  <si>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</si>
  <si>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</si>
  <si>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</si>
  <si>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</si>
  <si>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</si>
  <si>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</si>
  <si>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</si>
  <si>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</si>
  <si>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</si>
  <si>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</si>
  <si>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</si>
  <si>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</si>
  <si>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</si>
  <si>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</si>
  <si>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</si>
  <si>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</si>
  <si>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</si>
  <si>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</si>
  <si>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</si>
  <si>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</si>
  <si>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</si>
  <si>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</si>
  <si>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</si>
  <si>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</si>
  <si>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</si>
  <si>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</si>
  <si>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</si>
  <si>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</si>
  <si>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</si>
  <si>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</si>
  <si>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</si>
  <si>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</si>
  <si>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</si>
  <si>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</si>
  <si>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</si>
  <si>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</si>
  <si>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</si>
  <si>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</si>
  <si>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</si>
  <si>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</si>
  <si>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</si>
  <si>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</si>
  <si>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</si>
  <si>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</si>
  <si>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</si>
  <si>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</si>
  <si>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</si>
  <si>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</si>
  <si>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</si>
  <si>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</si>
  <si>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</si>
  <si>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</si>
  <si>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</si>
  <si>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</si>
  <si>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</si>
  <si>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</si>
  <si>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</si>
  <si>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</si>
  <si>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</si>
  <si>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</si>
  <si>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</si>
  <si>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</si>
  <si>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</si>
  <si>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</si>
  <si>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</si>
  <si>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</si>
  <si>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</si>
  <si>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</si>
  <si>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</si>
  <si>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</si>
  <si>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</si>
  <si>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</si>
  <si>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</si>
  <si>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</si>
  <si>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</si>
  <si>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</si>
  <si>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</si>
  <si>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</si>
  <si>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</si>
  <si>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</si>
  <si>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</si>
  <si>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</si>
  <si>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</si>
  <si>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</si>
  <si>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</si>
  <si>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</si>
  <si>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</si>
  <si>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</si>
  <si>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</si>
  <si>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</si>
  <si>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</si>
  <si>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</si>
  <si>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</si>
  <si>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</si>
  <si>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</si>
  <si>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</si>
  <si>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</si>
  <si>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</si>
  <si>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</si>
  <si>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</si>
  <si>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</si>
  <si>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</si>
  <si>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</si>
  <si>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</si>
  <si>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</si>
  <si>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</si>
  <si>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</si>
  <si>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</si>
  <si>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</si>
  <si>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</si>
  <si>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</si>
  <si>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</si>
  <si>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</si>
  <si>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</si>
  <si>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</si>
  <si>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</si>
  <si>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</si>
  <si>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</si>
  <si>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</si>
  <si>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</si>
  <si>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</si>
  <si>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</si>
  <si>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</si>
  <si>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</si>
  <si>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</si>
  <si>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</si>
  <si>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</si>
  <si>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</si>
  <si>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</si>
  <si>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</si>
  <si>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</si>
  <si>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</si>
  <si>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</si>
  <si>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</si>
  <si>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</si>
  <si>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</si>
  <si>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</si>
  <si>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</si>
  <si>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</si>
  <si>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</si>
  <si>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</si>
  <si>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</si>
  <si>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</si>
  <si>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</si>
  <si>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</si>
  <si>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</si>
  <si>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</si>
  <si>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</si>
  <si>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</si>
  <si>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</si>
  <si>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</si>
  <si>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</si>
  <si>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</si>
  <si>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</si>
  <si>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</si>
  <si>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</si>
  <si>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</si>
  <si>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</si>
  <si>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</si>
  <si>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</si>
  <si>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</si>
  <si>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</si>
  <si>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</si>
  <si>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</si>
  <si>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</si>
  <si>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</si>
  <si>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</si>
  <si>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</si>
  <si>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</si>
  <si>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</si>
  <si>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</si>
  <si>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</si>
  <si>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</si>
  <si>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</si>
  <si>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</si>
  <si>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</si>
  <si>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</si>
  <si>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</si>
  <si>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</si>
  <si>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</si>
  <si>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</si>
  <si>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</si>
  <si>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</si>
  <si>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</si>
  <si>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</si>
  <si>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</si>
  <si>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</si>
  <si>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</si>
  <si>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</si>
  <si>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</si>
  <si>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</si>
  <si>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</si>
  <si>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</si>
  <si>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</si>
  <si>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</si>
  <si>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</si>
  <si>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</si>
  <si>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</si>
  <si>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</si>
  <si>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</si>
  <si>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</si>
  <si>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</si>
  <si>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</si>
  <si>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</si>
  <si>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</si>
  <si>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</si>
  <si>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</si>
  <si>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</si>
  <si>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</si>
  <si>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</si>
  <si>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</si>
  <si>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</si>
  <si>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</si>
  <si>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</si>
  <si>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</si>
  <si>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</si>
  <si>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</si>
  <si>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</si>
  <si>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</si>
  <si>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</si>
  <si>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</si>
  <si>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</si>
  <si>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</si>
  <si>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</si>
  <si>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</si>
  <si>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</si>
  <si>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</si>
  <si>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</si>
  <si>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</si>
  <si>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</si>
  <si>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</si>
  <si>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</si>
  <si>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</si>
  <si>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</si>
  <si>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</si>
  <si>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</si>
  <si>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</si>
  <si>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</si>
  <si>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</si>
  <si>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</si>
  <si>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</si>
  <si>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</si>
  <si>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</si>
  <si>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</si>
  <si>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</si>
  <si>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</si>
  <si>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</si>
  <si>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</si>
  <si>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</si>
  <si>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</si>
  <si>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</si>
  <si>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</si>
  <si>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</si>
  <si>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</si>
  <si>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</si>
  <si>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</si>
  <si>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</si>
  <si>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</si>
  <si>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</si>
  <si>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</si>
  <si>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</si>
  <si>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</si>
  <si>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</si>
  <si>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</si>
  <si>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</si>
  <si>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</si>
  <si>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</si>
  <si>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</si>
  <si>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</si>
  <si>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</si>
  <si>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</si>
  <si>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</si>
  <si>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</si>
  <si>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</si>
  <si>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</si>
  <si>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</si>
  <si>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</si>
  <si>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</si>
  <si>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</si>
  <si>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</si>
  <si>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</si>
  <si>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</si>
  <si>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</si>
  <si>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</si>
  <si>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</si>
  <si>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</si>
  <si>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</si>
  <si>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</si>
  <si>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</si>
  <si>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</si>
  <si>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</si>
  <si>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</si>
  <si>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</si>
  <si>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</si>
  <si>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</si>
  <si>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</si>
  <si>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</si>
  <si>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</si>
  <si>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</si>
  <si>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</si>
  <si>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</si>
  <si>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</si>
  <si>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</si>
  <si>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</si>
  <si>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</si>
  <si>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</si>
  <si>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</si>
  <si>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</si>
  <si>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</si>
  <si>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</si>
  <si>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</si>
  <si>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</si>
  <si>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</si>
  <si>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</si>
  <si>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</si>
  <si>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</si>
  <si>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</si>
  <si>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</si>
  <si>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</si>
  <si>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</si>
  <si>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</si>
  <si>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</si>
  <si>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</si>
  <si>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</si>
  <si>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</si>
  <si>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</si>
  <si>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</si>
  <si>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</si>
  <si>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</si>
  <si>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</si>
  <si>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</si>
  <si>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</si>
  <si>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</si>
  <si>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</si>
  <si>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</si>
  <si>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</si>
  <si>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</si>
  <si>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</si>
  <si>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</si>
  <si>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</si>
  <si>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</si>
  <si>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</si>
  <si>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</si>
  <si>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</si>
  <si>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</si>
  <si>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</si>
  <si>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</si>
  <si>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</si>
  <si>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</si>
  <si>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</si>
  <si>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</si>
  <si>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</si>
  <si>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</si>
  <si>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</si>
  <si>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</si>
  <si>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</si>
  <si>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</si>
  <si>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</si>
  <si>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</si>
  <si>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</si>
  <si>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</si>
  <si>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</si>
  <si>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</si>
  <si>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</si>
  <si>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</si>
  <si>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</si>
  <si>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</si>
  <si>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</si>
  <si>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</si>
  <si>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</si>
  <si>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</si>
  <si>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</si>
  <si>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</si>
  <si>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</si>
  <si>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</si>
  <si>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</si>
  <si>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</si>
  <si>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</si>
  <si>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</si>
  <si>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</si>
  <si>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</si>
  <si>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</si>
  <si>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</si>
  <si>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</si>
  <si>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</si>
  <si>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</si>
  <si>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</si>
  <si>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</si>
  <si>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</si>
  <si>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</si>
  <si>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</si>
  <si>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</si>
  <si>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</si>
  <si>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</si>
  <si>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</si>
  <si>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</si>
  <si>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</si>
  <si>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</si>
  <si>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</si>
  <si>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</si>
  <si>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</si>
  <si>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</si>
  <si>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</si>
  <si>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</si>
  <si>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</si>
  <si>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</si>
  <si>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</si>
  <si>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</si>
  <si>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</si>
  <si>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</si>
  <si>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</si>
  <si>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</si>
  <si>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</si>
  <si>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</si>
  <si>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</si>
  <si>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</si>
  <si>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</si>
  <si>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</si>
  <si>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</si>
  <si>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</si>
  <si>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</si>
  <si>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</si>
  <si>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</si>
  <si>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</si>
  <si>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</si>
  <si>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</si>
  <si>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</si>
  <si>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</si>
  <si>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</si>
  <si>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</si>
  <si>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</si>
  <si>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</si>
  <si>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</si>
  <si>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</si>
  <si>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</si>
  <si>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</si>
  <si>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</si>
  <si>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</si>
  <si>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</si>
  <si>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</si>
  <si>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</si>
  <si>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</si>
  <si>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</si>
  <si>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</si>
  <si>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</si>
  <si>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</si>
  <si>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</si>
  <si>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</si>
  <si>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</si>
  <si>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</si>
  <si>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</si>
  <si>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</si>
  <si>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</si>
  <si>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</si>
  <si>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</si>
  <si>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</si>
  <si>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</si>
  <si>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</si>
  <si>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</si>
  <si>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</si>
  <si>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</si>
  <si>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</si>
  <si>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</si>
  <si>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</si>
  <si>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</si>
  <si>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</si>
  <si>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</si>
  <si>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</si>
  <si>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</si>
  <si>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</si>
  <si>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</si>
  <si>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</si>
  <si>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</si>
  <si>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</si>
  <si>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</si>
  <si>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</si>
  <si>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</si>
  <si>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</si>
  <si>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</si>
  <si>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</si>
  <si>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</si>
  <si>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</si>
  <si>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</si>
  <si>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</si>
  <si>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</si>
  <si>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</si>
  <si>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</si>
  <si>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</si>
  <si>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</si>
  <si>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</si>
  <si>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</si>
  <si>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</si>
  <si>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</si>
  <si>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</si>
  <si>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</si>
  <si>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</si>
  <si>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</si>
  <si>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</si>
  <si>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</si>
  <si>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</si>
  <si>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</si>
  <si>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</si>
  <si>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</si>
  <si>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</si>
  <si>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</si>
  <si>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</si>
  <si>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</si>
  <si>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</si>
  <si>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</si>
  <si>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</si>
  <si>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</si>
  <si>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</si>
  <si>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</si>
  <si>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</si>
  <si>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</si>
  <si>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</si>
  <si>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</si>
  <si>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</si>
  <si>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</si>
  <si>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</si>
  <si>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</si>
  <si>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</si>
  <si>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</si>
  <si>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</si>
  <si>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</si>
  <si>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</si>
  <si>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</si>
  <si>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</si>
  <si>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</si>
  <si>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</si>
  <si>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</si>
  <si>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</si>
  <si>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</si>
  <si>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</si>
  <si>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</si>
  <si>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</si>
  <si>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</si>
  <si>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</si>
  <si>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</si>
  <si>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</si>
  <si>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</si>
  <si>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</si>
  <si>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</si>
  <si>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</si>
  <si>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</si>
  <si>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</si>
  <si>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</si>
  <si>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</si>
  <si>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</si>
  <si>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</si>
  <si>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</si>
  <si>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</si>
  <si>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</si>
  <si>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</si>
  <si>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</si>
  <si>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</si>
  <si>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</si>
  <si>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</si>
  <si>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</si>
  <si>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</si>
  <si>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</si>
  <si>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</si>
  <si>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</si>
  <si>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</si>
  <si>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</si>
  <si>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</si>
  <si>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</si>
  <si>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</si>
  <si>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</si>
  <si>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</si>
  <si>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</si>
  <si>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</si>
  <si>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</si>
  <si>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</si>
  <si>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</si>
  <si>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</si>
  <si>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</si>
  <si>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</si>
  <si>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</si>
  <si>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</si>
  <si>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</si>
  <si>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</si>
  <si>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</si>
  <si>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</si>
  <si>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</si>
  <si>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</si>
  <si>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</si>
  <si>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</si>
  <si>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</si>
  <si>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</si>
  <si>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</si>
  <si>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</si>
  <si>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</si>
  <si>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</si>
  <si>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</si>
  <si>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</si>
  <si>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</si>
  <si>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</si>
  <si>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</si>
  <si>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</si>
  <si>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</si>
  <si>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</si>
  <si>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</si>
  <si>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</si>
  <si>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</si>
  <si>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</si>
  <si>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</si>
  <si>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</si>
  <si>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</si>
  <si>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</si>
  <si>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</si>
  <si>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</si>
  <si>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</si>
  <si>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</si>
  <si>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</si>
  <si>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</si>
  <si>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</si>
  <si>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</si>
  <si>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</si>
  <si>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</si>
  <si>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</si>
  <si>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</si>
  <si>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</si>
  <si>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</si>
  <si>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</si>
  <si>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</si>
  <si>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</si>
  <si>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</si>
  <si>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</si>
  <si>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</si>
  <si>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</si>
  <si>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</si>
  <si>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</si>
  <si>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</si>
  <si>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</si>
  <si>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</si>
  <si>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</si>
  <si>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</si>
  <si>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</si>
  <si>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</si>
  <si>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</si>
  <si>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</si>
  <si>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</si>
  <si>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</si>
  <si>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</si>
  <si>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</si>
  <si>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</si>
  <si>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</si>
  <si>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</si>
  <si>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</si>
  <si>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</si>
  <si>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</si>
  <si>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</si>
  <si>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</si>
  <si>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</si>
  <si>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</si>
  <si>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</si>
  <si>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</si>
  <si>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</si>
  <si>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</si>
  <si>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</si>
  <si>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</si>
  <si>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</si>
  <si>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</si>
  <si>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</si>
  <si>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</si>
  <si>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</si>
  <si>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</si>
  <si>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</si>
  <si>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</si>
  <si>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</si>
  <si>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</si>
  <si>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</si>
  <si>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</si>
  <si>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</si>
  <si>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</si>
  <si>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</si>
  <si>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</si>
  <si>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</si>
  <si>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</si>
  <si>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</si>
  <si>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</si>
  <si>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</si>
  <si>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</si>
  <si>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</si>
  <si>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</si>
  <si>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</si>
  <si>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</si>
  <si>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</si>
  <si>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</si>
  <si>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</si>
  <si>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</si>
  <si>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</si>
  <si>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</si>
  <si>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</si>
  <si>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</si>
  <si>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</si>
  <si>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</si>
  <si>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</si>
  <si>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</si>
  <si>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</si>
  <si>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</si>
  <si>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</si>
  <si>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</si>
  <si>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</si>
  <si>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</si>
  <si>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</si>
  <si>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</si>
  <si>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</si>
  <si>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</si>
  <si>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</si>
  <si>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</si>
  <si>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</si>
  <si>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</si>
  <si>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</si>
  <si>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</si>
  <si>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</si>
  <si>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</si>
  <si>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</si>
  <si>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</si>
  <si>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</si>
  <si>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</si>
  <si>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</si>
  <si>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</si>
  <si>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</si>
  <si>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</si>
  <si>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</si>
  <si>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</si>
  <si>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</si>
  <si>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</si>
  <si>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</si>
  <si>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</si>
  <si>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</si>
  <si>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</si>
  <si>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</si>
  <si>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</si>
  <si>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</si>
  <si>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</si>
  <si>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</si>
  <si>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</si>
  <si>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</si>
  <si>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</si>
  <si>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</si>
  <si>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</si>
  <si>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</si>
  <si>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</si>
  <si>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</si>
  <si>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</si>
  <si>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</si>
  <si>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</si>
  <si>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</si>
  <si>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</si>
  <si>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</si>
  <si>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</si>
  <si>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</si>
  <si>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</si>
  <si>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</si>
  <si>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</si>
  <si>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</si>
  <si>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</si>
  <si>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</si>
  <si>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</si>
  <si>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</si>
  <si>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</si>
  <si>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</si>
  <si>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</si>
  <si>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</si>
  <si>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</si>
  <si>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</si>
  <si>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</si>
  <si>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</si>
  <si>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</si>
  <si>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</si>
  <si>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</si>
  <si>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</si>
  <si>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</si>
  <si>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</si>
  <si>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</si>
  <si>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</si>
  <si>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</si>
  <si>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</si>
  <si>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</si>
  <si>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</si>
  <si>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</si>
  <si>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</si>
  <si>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</si>
  <si>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</si>
  <si>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</si>
  <si>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</si>
  <si>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</si>
  <si>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</si>
  <si>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</si>
  <si>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</si>
  <si>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</si>
  <si>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</si>
  <si>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</si>
  <si>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</si>
  <si>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</si>
  <si>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</si>
  <si>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</si>
  <si>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</si>
  <si>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</si>
  <si>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</si>
  <si>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</si>
  <si>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</si>
  <si>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</si>
  <si>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</si>
  <si>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</si>
  <si>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</si>
  <si>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</si>
  <si>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</si>
  <si>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</si>
  <si>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</si>
  <si>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</si>
  <si>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</si>
  <si>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</si>
  <si>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</si>
  <si>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</si>
  <si>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</si>
  <si>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</si>
  <si>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</si>
  <si>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</si>
  <si>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</si>
  <si>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</si>
  <si>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</si>
  <si>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</si>
  <si>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</si>
  <si>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</si>
  <si>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</si>
  <si>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</si>
  <si>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</si>
  <si>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</si>
  <si>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</si>
  <si>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</si>
  <si>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</si>
  <si>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</si>
  <si>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</si>
  <si>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</si>
  <si>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</si>
  <si>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</si>
  <si>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</si>
  <si>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</si>
  <si>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</si>
  <si>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</si>
  <si>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</si>
  <si>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</si>
  <si>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</si>
  <si>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</si>
  <si>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</si>
  <si>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</si>
  <si>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</si>
  <si>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</si>
  <si>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</si>
  <si>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</si>
  <si>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</si>
  <si>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</si>
  <si>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</si>
  <si>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</si>
  <si>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</si>
  <si>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</si>
  <si>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</si>
  <si>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</si>
  <si>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</si>
  <si>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</si>
  <si>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</si>
  <si>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</si>
  <si>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</si>
  <si>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</si>
  <si>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</si>
  <si>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</si>
  <si>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</si>
  <si>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</si>
  <si>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</si>
  <si>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</si>
  <si>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</si>
  <si>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</si>
  <si>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</si>
  <si>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</si>
  <si>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</si>
  <si>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</si>
  <si>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</si>
  <si>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</si>
  <si>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</si>
  <si>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</si>
  <si>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</si>
  <si>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</si>
  <si>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</si>
  <si>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</si>
  <si>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</si>
  <si>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</si>
  <si>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</si>
  <si>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</si>
  <si>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</si>
  <si>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</si>
  <si>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</si>
  <si>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</si>
  <si>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</si>
  <si>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</si>
  <si>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</si>
  <si>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</si>
  <si>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</si>
  <si>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</si>
  <si>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</si>
  <si>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</si>
  <si>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</si>
  <si>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</si>
  <si>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</si>
  <si>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</si>
  <si>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</si>
  <si>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</si>
  <si>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</si>
  <si>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</si>
  <si>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</si>
  <si>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</si>
  <si>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</si>
  <si>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</si>
  <si>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</si>
  <si>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</si>
  <si>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</si>
  <si>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</si>
  <si>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</si>
  <si>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</si>
  <si>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</si>
  <si>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</si>
  <si>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</si>
  <si>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</si>
  <si>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</si>
  <si>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</si>
  <si>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</si>
  <si>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</si>
  <si>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</si>
  <si>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</si>
  <si>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</si>
  <si>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</si>
  <si>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</si>
  <si>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</si>
  <si>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</si>
  <si>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</si>
  <si>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</si>
  <si>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</si>
  <si>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</si>
  <si>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</si>
  <si>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</si>
  <si>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</si>
  <si>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</si>
  <si>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</si>
  <si>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</si>
  <si>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</si>
  <si>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</si>
  <si>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</si>
  <si>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</si>
  <si>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</si>
  <si>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</si>
  <si>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</si>
  <si>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</si>
  <si>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</si>
  <si>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</si>
  <si>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</si>
  <si>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</si>
  <si>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</si>
  <si>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</si>
  <si>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</si>
  <si>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</si>
  <si>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</si>
  <si>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</si>
  <si>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</si>
  <si>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</si>
  <si>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</si>
  <si>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</si>
  <si>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</si>
  <si>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</si>
  <si>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</si>
  <si>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</si>
  <si>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</si>
  <si>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</si>
  <si>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</si>
  <si>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</si>
  <si>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</si>
  <si>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</si>
  <si>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</si>
  <si>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</si>
  <si>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</si>
  <si>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</si>
  <si>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</si>
  <si>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</si>
  <si>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</si>
  <si>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</si>
  <si>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</si>
  <si>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</si>
  <si>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</si>
  <si>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</si>
  <si>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</si>
  <si>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</si>
  <si>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</si>
  <si>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</si>
  <si>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</si>
  <si>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</si>
  <si>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</si>
  <si>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</si>
  <si>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</si>
  <si>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</si>
  <si>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</si>
  <si>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</si>
  <si>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</si>
  <si>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</si>
  <si>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</si>
  <si>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</si>
  <si>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</si>
  <si>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</si>
  <si>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</si>
  <si>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</si>
  <si>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</si>
  <si>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</si>
  <si>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</si>
  <si>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</si>
  <si>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</si>
  <si>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</si>
  <si>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</si>
  <si>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</si>
  <si>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</si>
  <si>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</si>
  <si>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</si>
  <si>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</si>
  <si>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</si>
  <si>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</si>
  <si>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</si>
  <si>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</si>
  <si>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</si>
  <si>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</si>
  <si>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</si>
  <si>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</si>
  <si>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</si>
  <si>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</si>
  <si>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</si>
  <si>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</si>
  <si>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</si>
  <si>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</si>
  <si>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</si>
  <si>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</si>
  <si>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</si>
  <si>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</si>
  <si>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</si>
  <si>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</si>
  <si>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</si>
  <si>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</si>
  <si>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</si>
  <si>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</si>
  <si>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</si>
  <si>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</si>
  <si>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</si>
  <si>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</si>
  <si>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</si>
  <si>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</si>
  <si>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</si>
  <si>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</si>
  <si>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</si>
  <si>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</si>
  <si>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</si>
  <si>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</si>
  <si>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</si>
  <si>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</si>
  <si>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</si>
  <si>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</si>
  <si>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</si>
  <si>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</si>
  <si>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</si>
  <si>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</si>
  <si>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</si>
  <si>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</si>
  <si>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</si>
  <si>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</si>
  <si>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</si>
  <si>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</si>
  <si>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</si>
  <si>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</si>
  <si>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</si>
  <si>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</si>
  <si>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</si>
  <si>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</si>
  <si>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</si>
  <si>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</si>
  <si>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</si>
  <si>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</si>
  <si>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</si>
  <si>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</si>
  <si>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</si>
  <si>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</si>
  <si>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</si>
  <si>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</si>
  <si>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</si>
  <si>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</si>
  <si>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</si>
  <si>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</si>
  <si>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</si>
  <si>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</si>
  <si>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</si>
  <si>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</si>
  <si>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</si>
  <si>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</si>
  <si>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</si>
  <si>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</si>
  <si>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</si>
  <si>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</si>
  <si>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</si>
  <si>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</si>
  <si>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</si>
  <si>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</si>
  <si>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</si>
  <si>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</si>
  <si>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</si>
  <si>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</si>
  <si>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</si>
  <si>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</si>
  <si>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</si>
  <si>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</si>
  <si>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</si>
  <si>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</si>
  <si>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</si>
  <si>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</si>
  <si>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</si>
  <si>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</si>
  <si>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</si>
  <si>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</si>
  <si>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</si>
  <si>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</si>
  <si>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</si>
  <si>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</si>
  <si>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</si>
  <si>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</si>
  <si>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</si>
  <si>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</si>
  <si>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</si>
  <si>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</si>
  <si>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</si>
  <si>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</si>
  <si>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</si>
  <si>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</si>
  <si>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</si>
  <si>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</si>
  <si>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</si>
  <si>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</si>
  <si>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</si>
  <si>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</si>
  <si>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</si>
  <si>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</si>
  <si>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</si>
  <si>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</si>
  <si>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</si>
  <si>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</si>
  <si>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</si>
  <si>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</si>
  <si>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</si>
  <si>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</si>
  <si>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</si>
  <si>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</si>
  <si>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</si>
  <si>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</si>
  <si>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</si>
  <si>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</si>
  <si>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</si>
  <si>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</si>
  <si>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</si>
  <si>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</si>
  <si>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</si>
  <si>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</si>
  <si>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</si>
  <si>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</si>
  <si>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</si>
  <si>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</si>
  <si>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</si>
  <si>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</si>
  <si>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</si>
  <si>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</si>
  <si>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</si>
  <si>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</si>
  <si>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</si>
  <si>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</si>
  <si>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</si>
  <si>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</si>
  <si>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</si>
  <si>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</si>
  <si>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</si>
  <si>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</si>
  <si>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</si>
  <si>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</si>
  <si>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</si>
  <si>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</si>
  <si>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</si>
  <si>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</si>
  <si>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</si>
  <si>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</si>
  <si>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</si>
  <si>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</si>
  <si>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</si>
  <si>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</si>
  <si>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</si>
  <si>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</si>
  <si>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</si>
  <si>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</si>
  <si>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</si>
  <si>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</si>
  <si>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</si>
  <si>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</si>
  <si>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</si>
  <si>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</si>
  <si>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</si>
  <si>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</si>
  <si>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</si>
  <si>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</si>
  <si>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</si>
  <si>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</si>
  <si>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</si>
  <si>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</si>
  <si>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</si>
  <si>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</si>
  <si>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</si>
  <si>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</si>
  <si>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</si>
  <si>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</si>
  <si>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</si>
  <si>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</si>
  <si>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</si>
  <si>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</si>
  <si>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</si>
  <si>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</si>
  <si>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</si>
  <si>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</si>
  <si>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</si>
  <si>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</si>
  <si>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</si>
  <si>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</si>
  <si>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</si>
  <si>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</si>
  <si>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</si>
  <si>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</si>
  <si>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</si>
  <si>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</si>
  <si>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</si>
  <si>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</si>
  <si>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</si>
  <si>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</si>
  <si>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</si>
  <si>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</si>
  <si>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</si>
  <si>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</si>
  <si>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</si>
  <si>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</si>
  <si>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</si>
  <si>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</si>
  <si>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</si>
  <si>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</si>
  <si>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</si>
  <si>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</si>
  <si>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</si>
  <si>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</si>
  <si>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</si>
  <si>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</si>
  <si>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</si>
  <si>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</si>
  <si>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</si>
  <si>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</si>
  <si>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</si>
  <si>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</si>
  <si>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</si>
  <si>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</si>
  <si>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</si>
  <si>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</si>
  <si>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</si>
  <si>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</si>
  <si>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</si>
  <si>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</si>
  <si>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</si>
  <si>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</si>
  <si>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</si>
  <si>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</si>
  <si>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</si>
  <si>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</si>
  <si>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</si>
  <si>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</si>
  <si>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</si>
  <si>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</si>
  <si>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</si>
  <si>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</si>
  <si>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</si>
  <si>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</si>
  <si>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</si>
  <si>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</si>
  <si>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</si>
  <si>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</si>
  <si>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</si>
  <si>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</si>
  <si>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</si>
  <si>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</si>
  <si>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</si>
  <si>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</si>
  <si>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</si>
  <si>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</si>
  <si>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</si>
  <si>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</si>
  <si>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</si>
  <si>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</si>
  <si>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</si>
  <si>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</si>
  <si>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</si>
  <si>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</si>
  <si>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</si>
  <si>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</si>
  <si>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</si>
  <si>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</si>
  <si>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</si>
  <si>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</si>
  <si>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</si>
  <si>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</si>
  <si>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</si>
  <si>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</si>
  <si>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</si>
  <si>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</si>
  <si>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</si>
  <si>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</si>
  <si>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</si>
  <si>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</si>
  <si>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</si>
  <si>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</si>
  <si>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</si>
  <si>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</si>
  <si>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</si>
  <si>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</si>
  <si>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</si>
  <si>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</si>
  <si>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</si>
  <si>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</si>
  <si>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</si>
  <si>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</si>
  <si>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</si>
  <si>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</si>
  <si>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</si>
  <si>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</si>
  <si>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</si>
  <si>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</si>
  <si>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</si>
  <si>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</si>
  <si>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</si>
  <si>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</si>
  <si>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</si>
  <si>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</si>
  <si>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</si>
  <si>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</si>
  <si>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</si>
  <si>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</si>
  <si>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</si>
  <si>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</si>
  <si>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</si>
  <si>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</si>
  <si>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</si>
  <si>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</si>
  <si>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</si>
  <si>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</si>
  <si>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</si>
  <si>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</si>
  <si>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</si>
  <si>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</si>
  <si>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</si>
  <si>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</si>
  <si>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</si>
  <si>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</si>
  <si>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</si>
  <si>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</si>
  <si>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</si>
  <si>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</si>
  <si>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</si>
  <si>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</si>
  <si>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</si>
  <si>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</si>
  <si>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</si>
  <si>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</si>
  <si>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</si>
  <si>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</si>
  <si>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</si>
  <si>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</si>
  <si>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</si>
  <si>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</si>
  <si>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</si>
  <si>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</si>
  <si>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</si>
  <si>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</si>
  <si>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</si>
  <si>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</si>
  <si>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</si>
  <si>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</si>
  <si>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</si>
  <si>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</si>
  <si>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</si>
  <si>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</si>
  <si>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</si>
  <si>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</si>
  <si>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</si>
  <si>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</si>
  <si>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</si>
  <si>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</si>
  <si>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</si>
  <si>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</si>
  <si>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</si>
  <si>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</si>
  <si>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</si>
  <si>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</si>
  <si>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</si>
  <si>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</si>
  <si>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</si>
  <si>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</si>
  <si>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</si>
  <si>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</si>
  <si>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</si>
  <si>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</si>
  <si>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</si>
  <si>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</si>
  <si>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</si>
  <si>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</si>
  <si>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</si>
  <si>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</si>
  <si>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</si>
  <si>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</si>
  <si>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</si>
  <si>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</si>
  <si>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</si>
  <si>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</si>
  <si>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</si>
  <si>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</si>
  <si>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</si>
  <si>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</si>
  <si>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</si>
  <si>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</si>
  <si>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</si>
  <si>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</si>
  <si>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</si>
  <si>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</si>
  <si>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</si>
  <si>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</si>
  <si>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</si>
  <si>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</si>
  <si>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</si>
  <si>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</si>
  <si>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</si>
  <si>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</si>
  <si>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</si>
  <si>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</si>
  <si>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</si>
  <si>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</si>
  <si>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</si>
  <si>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</si>
  <si>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</si>
  <si>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</si>
  <si>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</si>
  <si>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</si>
  <si>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</si>
  <si>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</si>
  <si>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</si>
  <si>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</si>
  <si>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</si>
  <si>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</si>
  <si>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</si>
  <si>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</si>
  <si>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</si>
  <si>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</si>
  <si>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</si>
  <si>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</si>
  <si>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</si>
  <si>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</si>
  <si>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</si>
  <si>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</si>
  <si>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</si>
  <si>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</si>
  <si>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</si>
  <si>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</si>
  <si>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</si>
  <si>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</si>
  <si>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</si>
  <si>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</si>
  <si>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</si>
  <si>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</si>
  <si>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</si>
  <si>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</si>
  <si>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</si>
  <si>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</si>
  <si>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</si>
  <si>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</si>
  <si>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</si>
  <si>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</si>
  <si>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</si>
  <si>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</si>
  <si>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</si>
  <si>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</si>
  <si>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</si>
  <si>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</si>
  <si>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</si>
  <si>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</si>
  <si>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</si>
  <si>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</si>
  <si>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</si>
  <si>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</si>
  <si>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</si>
  <si>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</si>
  <si>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</si>
  <si>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</si>
  <si>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</si>
  <si>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</si>
  <si>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</si>
  <si>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</si>
  <si>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</si>
  <si>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</si>
  <si>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</si>
  <si>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</si>
  <si>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</si>
  <si>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</si>
  <si>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</si>
  <si>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</si>
  <si>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</si>
  <si>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</si>
  <si>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</si>
  <si>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</si>
  <si>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</si>
  <si>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</si>
  <si>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</si>
  <si>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</si>
  <si>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</si>
  <si>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</si>
  <si>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</si>
  <si>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</si>
  <si>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</si>
  <si>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</si>
  <si>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</si>
  <si>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</si>
  <si>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</si>
  <si>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</si>
  <si>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</si>
  <si>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</si>
  <si>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</si>
  <si>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</si>
  <si>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</si>
  <si>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</si>
  <si>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</si>
  <si>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</si>
  <si>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</si>
  <si>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</si>
  <si>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</si>
  <si>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</si>
  <si>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</si>
  <si>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</si>
  <si>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</si>
  <si>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</si>
  <si>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</si>
  <si>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</si>
  <si>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</si>
  <si>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</si>
  <si>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</si>
  <si>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</si>
  <si>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</si>
  <si>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</si>
  <si>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</si>
  <si>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</si>
  <si>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</si>
  <si>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</si>
  <si>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</si>
  <si>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</si>
  <si>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</si>
  <si>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</si>
  <si>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</si>
  <si>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</si>
  <si>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</si>
  <si>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</si>
  <si>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</si>
  <si>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</si>
  <si>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</si>
  <si>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</si>
  <si>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</si>
  <si>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</si>
  <si>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</si>
  <si>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</si>
  <si>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</si>
  <si>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</si>
  <si>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</si>
  <si>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</si>
  <si>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</si>
  <si>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</si>
  <si>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</si>
  <si>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</si>
  <si>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</si>
  <si>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</si>
  <si>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</si>
  <si>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</si>
  <si>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</si>
  <si>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</si>
  <si>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</si>
  <si>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</si>
  <si>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</si>
  <si>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</si>
  <si>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</si>
  <si>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</si>
  <si>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</si>
  <si>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</si>
  <si>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</si>
  <si>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</si>
  <si>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</si>
  <si>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</si>
  <si>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</si>
  <si>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</si>
  <si>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</si>
  <si>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</si>
  <si>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</si>
  <si>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</si>
  <si>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</si>
  <si>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</si>
  <si>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</si>
  <si>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</si>
  <si>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</si>
  <si>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</si>
  <si>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</si>
  <si>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</si>
  <si>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</si>
  <si>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</si>
  <si>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</si>
  <si>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</si>
  <si>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</si>
  <si>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</si>
  <si>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</si>
  <si>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</si>
  <si>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</si>
  <si>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</si>
  <si>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</si>
  <si>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</si>
  <si>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</si>
  <si>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</si>
  <si>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</si>
  <si>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</si>
  <si>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</si>
  <si>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</si>
  <si>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</si>
  <si>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</si>
  <si>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</si>
  <si>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</si>
  <si>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</si>
  <si>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</si>
  <si>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</si>
  <si>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</si>
  <si>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</si>
  <si>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</si>
  <si>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</si>
  <si>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</si>
  <si>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</si>
  <si>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</si>
  <si>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</si>
  <si>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</si>
  <si>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</si>
  <si>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</si>
  <si>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</si>
  <si>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</si>
  <si>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</si>
  <si>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</si>
  <si>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</si>
  <si>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</si>
  <si>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</si>
  <si>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</si>
  <si>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</si>
  <si>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</si>
  <si>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</si>
  <si>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</si>
  <si>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</si>
  <si>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</si>
  <si>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</si>
  <si>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</si>
  <si>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</si>
  <si>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</si>
  <si>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</si>
  <si>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</si>
  <si>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</si>
  <si>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</si>
  <si>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</si>
  <si>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</si>
  <si>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</si>
  <si>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</si>
  <si>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</si>
  <si>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</si>
  <si>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</si>
  <si>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</si>
  <si>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</si>
  <si>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</si>
  <si>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</si>
  <si>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</si>
  <si>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</si>
  <si>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</si>
  <si>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</si>
  <si>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</si>
  <si>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</si>
  <si>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</si>
  <si>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</si>
  <si>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</si>
  <si>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</si>
  <si>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</si>
  <si>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</si>
  <si>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</si>
  <si>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</si>
  <si>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</si>
  <si>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</si>
  <si>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</si>
  <si>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</si>
  <si>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</si>
  <si>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</si>
  <si>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</si>
  <si>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</si>
  <si>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</si>
  <si>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</si>
  <si>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</si>
  <si>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</si>
  <si>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</si>
  <si>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</si>
  <si>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</si>
  <si>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</si>
  <si>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</si>
  <si>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</si>
  <si>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</si>
  <si>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</si>
  <si>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</si>
  <si>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</si>
  <si>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</si>
  <si>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</si>
  <si>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</si>
  <si>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</si>
  <si>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</si>
  <si>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</si>
  <si>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</si>
  <si>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</si>
  <si>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</si>
  <si>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</si>
  <si>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</si>
  <si>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</si>
  <si>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</si>
  <si>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</si>
  <si>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</si>
  <si>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</si>
  <si>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</si>
  <si>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</si>
  <si>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</si>
  <si>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</si>
  <si>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</si>
  <si>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</si>
  <si>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</si>
  <si>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</si>
  <si>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</si>
  <si>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</si>
  <si>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</si>
  <si>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</si>
  <si>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</si>
  <si>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</si>
  <si>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</si>
  <si>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</si>
  <si>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</si>
  <si>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</si>
  <si>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</si>
  <si>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</si>
  <si>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</si>
  <si>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</si>
  <si>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</si>
  <si>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</si>
  <si>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</si>
  <si>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</si>
  <si>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</si>
  <si>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</si>
  <si>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</si>
  <si>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</si>
  <si>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</si>
  <si>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</si>
  <si>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</si>
  <si>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</si>
  <si>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</si>
  <si>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</si>
  <si>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</si>
  <si>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</si>
  <si>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</si>
  <si>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</si>
  <si>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</si>
  <si>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</si>
  <si>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</si>
  <si>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</si>
  <si>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</si>
  <si>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</si>
  <si>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</si>
  <si>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</si>
  <si>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</si>
  <si>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</si>
  <si>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</si>
  <si>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</si>
  <si>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</si>
  <si>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</si>
  <si>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</si>
  <si>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</si>
  <si>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</si>
  <si>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</si>
  <si>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</si>
  <si>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</si>
  <si>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</si>
  <si>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</si>
  <si>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</si>
  <si>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</si>
  <si>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</si>
  <si>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</si>
  <si>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</si>
  <si>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</si>
  <si>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</si>
  <si>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</si>
  <si>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</si>
  <si>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</si>
  <si>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</si>
  <si>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</si>
  <si>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</si>
  <si>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</si>
  <si>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</si>
  <si>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</si>
  <si>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</si>
  <si>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</si>
  <si>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</si>
  <si>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</si>
  <si>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</si>
  <si>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</si>
  <si>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</si>
  <si>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</si>
  <si>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</si>
  <si>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</si>
  <si>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</si>
  <si>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</si>
  <si>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</si>
  <si>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</si>
  <si>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</si>
  <si>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</si>
  <si>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</si>
  <si>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</si>
  <si>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</si>
  <si>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</si>
  <si>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</si>
  <si>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</si>
  <si>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</si>
  <si>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</si>
  <si>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</si>
  <si>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</si>
  <si>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</si>
  <si>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</si>
  <si>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</si>
  <si>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</si>
  <si>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</si>
  <si>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</si>
  <si>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</si>
  <si>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</si>
  <si>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</si>
  <si>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</si>
  <si>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</si>
  <si>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</si>
  <si>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</si>
  <si>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</si>
  <si>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</si>
  <si>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</si>
  <si>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</si>
  <si>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</si>
  <si>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</si>
  <si>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</si>
  <si>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</si>
  <si>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</si>
  <si>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</si>
  <si>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</si>
  <si>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</si>
  <si>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</si>
  <si>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</si>
  <si>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</si>
  <si>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</si>
  <si>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</si>
  <si>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</si>
  <si>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</si>
  <si>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</si>
  <si>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</si>
  <si>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</si>
  <si>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</si>
  <si>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</si>
  <si>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</si>
  <si>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</si>
  <si>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</si>
  <si>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</si>
  <si>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</si>
  <si>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</si>
  <si>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</si>
  <si>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</si>
  <si>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</si>
  <si>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</si>
  <si>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</si>
  <si>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</si>
  <si>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</si>
  <si>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</si>
  <si>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</si>
  <si>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</si>
  <si>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</si>
  <si>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</si>
  <si>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</si>
  <si>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</si>
  <si>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</si>
  <si>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</si>
  <si>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</si>
  <si>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</si>
  <si>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</si>
  <si>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</si>
  <si>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</si>
  <si>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</si>
  <si>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</si>
  <si>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</si>
  <si>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</si>
  <si>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</si>
  <si>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</si>
  <si>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</si>
  <si>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</si>
  <si>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</si>
  <si>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</si>
  <si>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</si>
  <si>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</si>
  <si>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</si>
  <si>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</si>
  <si>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</si>
  <si>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</si>
  <si>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</si>
  <si>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</si>
  <si>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</si>
  <si>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</si>
  <si>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</si>
  <si>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</si>
  <si>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</si>
  <si>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</si>
  <si>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</si>
  <si>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</si>
  <si>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</si>
  <si>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</si>
  <si>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</si>
  <si>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</si>
  <si>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</si>
  <si>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</si>
  <si>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</si>
  <si>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</si>
  <si>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</si>
  <si>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</si>
  <si>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</si>
  <si>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</si>
  <si>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</si>
  <si>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</si>
  <si>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</si>
  <si>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</si>
  <si>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</si>
  <si>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</si>
  <si>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</si>
  <si>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</si>
  <si>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</si>
  <si>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</si>
  <si>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</si>
  <si>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</si>
  <si>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</si>
  <si>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</si>
  <si>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</si>
  <si>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</si>
  <si>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</si>
  <si>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</si>
  <si>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</si>
  <si>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</si>
  <si>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</si>
  <si>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</si>
  <si>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</si>
  <si>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</si>
  <si>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</si>
  <si>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</si>
  <si>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</si>
  <si>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</si>
  <si>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</si>
  <si>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</si>
  <si>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</si>
  <si>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</si>
  <si>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</si>
  <si>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</si>
  <si>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</si>
  <si>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</si>
  <si>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</si>
  <si>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</si>
  <si>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</si>
  <si>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</si>
  <si>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</si>
  <si>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</si>
  <si>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</si>
  <si>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</si>
  <si>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</si>
  <si>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</si>
  <si>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</si>
  <si>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</si>
  <si>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</si>
  <si>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</si>
  <si>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</si>
  <si>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</si>
  <si>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</si>
  <si>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</si>
  <si>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</si>
  <si>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</si>
  <si>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</si>
  <si>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</si>
  <si>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</si>
  <si>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</si>
  <si>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</si>
  <si>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</si>
  <si>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</si>
  <si>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</si>
  <si>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</si>
  <si>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</si>
  <si>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</si>
  <si>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</si>
  <si>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</si>
  <si>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</si>
  <si>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</si>
  <si>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</si>
  <si>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</si>
  <si>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</si>
  <si>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</si>
  <si>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</si>
  <si>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</si>
  <si>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</si>
  <si>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</si>
  <si>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</si>
  <si>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</si>
  <si>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</si>
  <si>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</si>
  <si>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</si>
  <si>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</si>
  <si>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</si>
  <si>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</si>
  <si>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</si>
  <si>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</si>
  <si>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</si>
  <si>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</si>
  <si>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</si>
  <si>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</si>
  <si>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</si>
  <si>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</si>
  <si>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</si>
  <si>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</si>
  <si>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</si>
  <si>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</si>
  <si>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</si>
  <si>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</si>
  <si>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</si>
  <si>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</si>
  <si>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</si>
  <si>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</si>
  <si>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</si>
  <si>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</si>
  <si>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</si>
  <si>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</si>
  <si>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</si>
  <si>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</si>
  <si>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</si>
  <si>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</si>
  <si>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</si>
  <si>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</si>
  <si>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</si>
  <si>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</si>
  <si>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</si>
  <si>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</si>
  <si>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</si>
  <si>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</si>
  <si>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</si>
  <si>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</si>
  <si>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</si>
  <si>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</si>
  <si>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</si>
  <si>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</si>
  <si>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</si>
  <si>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</si>
  <si>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</si>
  <si>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</si>
  <si>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</si>
  <si>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</si>
  <si>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</si>
  <si>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</si>
  <si>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</si>
  <si>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</si>
  <si>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</si>
  <si>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</si>
  <si>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</si>
  <si>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</si>
  <si>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</si>
  <si>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</si>
  <si>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</si>
  <si>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</si>
  <si>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</si>
  <si>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</si>
  <si>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</si>
  <si>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</si>
  <si>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</si>
  <si>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</si>
  <si>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</si>
  <si>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</si>
  <si>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</si>
  <si>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</si>
  <si>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</si>
  <si>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</si>
  <si>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</si>
  <si>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</si>
  <si>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</si>
  <si>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</si>
  <si>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</si>
  <si>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</si>
  <si>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</si>
  <si>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</si>
  <si>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</si>
  <si>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</si>
  <si>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</si>
  <si>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</si>
  <si>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</si>
  <si>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</si>
  <si>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</si>
  <si>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</si>
  <si>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</si>
  <si>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</si>
  <si>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</si>
  <si>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</si>
  <si>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</si>
  <si>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</si>
  <si>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</si>
  <si>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</si>
  <si>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</si>
  <si>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</si>
  <si>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</si>
  <si>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</si>
  <si>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</si>
  <si>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</si>
  <si>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</si>
  <si>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</si>
  <si>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</si>
  <si>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</si>
  <si>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</si>
  <si>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</si>
  <si>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</si>
  <si>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</si>
  <si>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</si>
  <si>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</si>
  <si>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</si>
  <si>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</si>
  <si>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</si>
  <si>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</si>
  <si>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</si>
  <si>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</si>
  <si>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</si>
  <si>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</si>
  <si>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</si>
  <si>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</si>
  <si>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</si>
  <si>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</si>
  <si>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</si>
  <si>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</si>
  <si>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</si>
  <si>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</si>
  <si>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</si>
  <si>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</si>
  <si>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</si>
  <si>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</si>
  <si>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</si>
  <si>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</si>
  <si>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</si>
  <si>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</si>
  <si>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</si>
  <si>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</si>
  <si>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</si>
  <si>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</si>
  <si>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</si>
  <si>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</si>
  <si>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</si>
  <si>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</si>
  <si>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</si>
  <si>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</si>
  <si>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</si>
  <si>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</si>
  <si>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</si>
  <si>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</si>
  <si>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</si>
  <si>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</si>
  <si>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</si>
  <si>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</si>
  <si>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</si>
  <si>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</si>
  <si>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</si>
  <si>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</si>
  <si>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</si>
  <si>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</si>
  <si>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</si>
  <si>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</si>
  <si>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</si>
  <si>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</si>
  <si>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</si>
  <si>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</si>
  <si>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</si>
  <si>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</si>
  <si>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</si>
  <si>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</si>
  <si>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</si>
  <si>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</si>
  <si>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</si>
  <si>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</si>
  <si>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</si>
  <si>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</si>
  <si>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</si>
  <si>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</si>
  <si>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</si>
  <si>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</si>
  <si>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</si>
  <si>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</si>
  <si>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</si>
  <si>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</si>
  <si>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</si>
  <si>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</si>
  <si>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</si>
  <si>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</si>
  <si>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</si>
  <si>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</si>
  <si>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</si>
  <si>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</si>
  <si>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</si>
  <si>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</si>
  <si>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</si>
  <si>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</si>
  <si>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</si>
  <si>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</si>
  <si>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</si>
  <si>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</si>
  <si>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</si>
  <si>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</si>
  <si>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</si>
  <si>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</si>
  <si>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</si>
  <si>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</si>
  <si>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</si>
  <si>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</si>
  <si>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</si>
  <si>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</si>
  <si>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</si>
  <si>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</si>
  <si>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</si>
  <si>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</si>
  <si>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</si>
  <si>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</si>
  <si>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</si>
  <si>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</si>
  <si>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</si>
  <si>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</si>
  <si>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</si>
  <si>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</si>
  <si>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</si>
  <si>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</si>
  <si>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</si>
  <si>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</si>
  <si>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</si>
  <si>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</si>
  <si>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</si>
  <si>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</si>
  <si>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</si>
  <si>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</si>
  <si>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</si>
  <si>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</si>
  <si>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</si>
  <si>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</si>
  <si>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</si>
  <si>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</si>
  <si>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</si>
  <si>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</si>
  <si>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</si>
  <si>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</si>
  <si>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</si>
  <si>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</si>
  <si>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</si>
  <si>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</si>
  <si>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</si>
  <si>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</si>
  <si>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</si>
  <si>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</si>
  <si>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</si>
  <si>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</si>
  <si>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</si>
  <si>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</si>
  <si>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</si>
  <si>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</si>
  <si>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</si>
  <si>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</si>
  <si>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</si>
  <si>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</si>
  <si>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</si>
  <si>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</si>
  <si>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</si>
  <si>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</si>
  <si>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</si>
  <si>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</si>
  <si>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</si>
  <si>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</si>
  <si>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</si>
  <si>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</si>
  <si>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</si>
  <si>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</si>
  <si>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</si>
  <si>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</si>
  <si>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</si>
  <si>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</si>
  <si>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</si>
  <si>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</si>
  <si>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</si>
  <si>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</si>
  <si>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</si>
  <si>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</si>
  <si>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</si>
  <si>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</si>
  <si>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</si>
  <si>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</si>
  <si>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</si>
  <si>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</si>
  <si>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</si>
  <si>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</si>
  <si>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</si>
  <si>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</si>
  <si>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</si>
  <si>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</si>
  <si>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</si>
  <si>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</si>
  <si>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</si>
  <si>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</si>
  <si>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</si>
  <si>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</si>
  <si>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</si>
  <si>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</si>
  <si>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</si>
  <si>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</si>
  <si>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</si>
  <si>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</si>
  <si>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</si>
  <si>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</si>
  <si>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</si>
  <si>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</si>
  <si>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</si>
  <si>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</si>
  <si>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</si>
  <si>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</si>
  <si>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</si>
  <si>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</si>
  <si>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</si>
  <si>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</si>
  <si>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</si>
  <si>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</si>
  <si>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</si>
  <si>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</si>
  <si>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</si>
  <si>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</si>
  <si>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</si>
  <si>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</si>
  <si>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</si>
  <si>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</si>
  <si>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</si>
  <si>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</si>
  <si>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</si>
  <si>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</si>
  <si>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</si>
  <si>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</si>
  <si>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</si>
  <si>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</si>
  <si>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</si>
  <si>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</si>
  <si>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</si>
  <si>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</si>
  <si>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</si>
  <si>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</si>
  <si>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</si>
  <si>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</si>
  <si>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</si>
  <si>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</si>
  <si>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</si>
  <si>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</si>
  <si>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</si>
  <si>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</si>
  <si>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</si>
  <si>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</si>
  <si>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</si>
  <si>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</si>
  <si>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</si>
  <si>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</si>
  <si>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</si>
  <si>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</si>
  <si>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</si>
  <si>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</si>
  <si>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</si>
  <si>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</si>
  <si>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</si>
  <si>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</si>
  <si>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</si>
  <si>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</si>
  <si>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</si>
  <si>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</si>
  <si>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</si>
  <si>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</si>
  <si>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</si>
  <si>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</si>
  <si>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</si>
  <si>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</si>
  <si>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</si>
  <si>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</si>
  <si>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</si>
  <si>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</si>
  <si>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</si>
  <si>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</si>
  <si>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</si>
  <si>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</si>
  <si>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</si>
  <si>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</si>
  <si>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</si>
  <si>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</si>
  <si>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</si>
  <si>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</si>
  <si>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</si>
  <si>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</si>
  <si>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</si>
  <si>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</si>
  <si>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</si>
  <si>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</si>
  <si>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</si>
  <si>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</si>
  <si>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</si>
  <si>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</si>
  <si>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</si>
  <si>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</si>
  <si>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</si>
  <si>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</si>
  <si>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</si>
  <si>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</si>
  <si>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</si>
  <si>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</si>
  <si>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</si>
  <si>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</si>
  <si>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</si>
  <si>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</si>
  <si>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</si>
  <si>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</si>
  <si>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</si>
  <si>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</si>
  <si>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</si>
  <si>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</si>
  <si>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</si>
  <si>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</si>
  <si>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</si>
  <si>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</si>
  <si>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</si>
  <si>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</si>
  <si>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</si>
  <si>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</si>
  <si>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</si>
  <si>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</si>
  <si>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</si>
  <si>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</si>
  <si>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</si>
  <si>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</si>
  <si>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</si>
  <si>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</si>
  <si>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</si>
  <si>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</si>
  <si>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</si>
  <si>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</si>
  <si>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</si>
  <si>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</si>
  <si>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</si>
  <si>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</si>
  <si>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</si>
  <si>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</si>
  <si>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</si>
  <si>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</si>
  <si>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</si>
  <si>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</si>
  <si>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</si>
  <si>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</si>
  <si>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</si>
  <si>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</si>
  <si>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</si>
  <si>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</si>
  <si>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</si>
  <si>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</si>
  <si>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</si>
  <si>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</si>
  <si>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</si>
  <si>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</si>
  <si>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</si>
  <si>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</si>
  <si>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</si>
  <si>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</si>
  <si>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</si>
  <si>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</si>
  <si>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</si>
  <si>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</si>
  <si>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</si>
  <si>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</si>
  <si>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</si>
  <si>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</si>
  <si>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</si>
  <si>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</si>
  <si>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</si>
  <si>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</si>
  <si>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</si>
  <si>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</si>
  <si>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</si>
  <si>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</si>
  <si>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</si>
  <si>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</si>
  <si>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</si>
  <si>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</si>
  <si>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</si>
  <si>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</si>
  <si>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</si>
  <si>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</si>
  <si>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</si>
  <si>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</si>
  <si>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</si>
  <si>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</si>
  <si>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</si>
  <si>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</si>
  <si>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</si>
  <si>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</si>
  <si>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</si>
  <si>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</si>
  <si>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</si>
  <si>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</si>
  <si>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</si>
  <si>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</si>
  <si>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</si>
  <si>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</si>
  <si>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</si>
  <si>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</si>
  <si>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</si>
  <si>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</si>
  <si>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</si>
  <si>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</si>
  <si>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</si>
  <si>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</si>
  <si>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</si>
  <si>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</si>
  <si>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</si>
  <si>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</si>
  <si>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</si>
  <si>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</si>
  <si>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</si>
  <si>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</si>
  <si>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</si>
  <si>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</si>
  <si>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</si>
  <si>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</si>
  <si>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</si>
  <si>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</si>
  <si>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</si>
  <si>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</si>
  <si>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</si>
  <si>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</si>
  <si>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</si>
  <si>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</si>
  <si>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</si>
  <si>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</si>
  <si>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</si>
  <si>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</si>
  <si>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</si>
  <si>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</si>
  <si>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</si>
  <si>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</si>
  <si>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</si>
  <si>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</si>
  <si>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</si>
  <si>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</si>
  <si>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</si>
  <si>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</si>
  <si>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</si>
  <si>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</si>
  <si>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</si>
  <si>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</si>
  <si>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</si>
  <si>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</si>
  <si>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</si>
  <si>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</si>
  <si>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</si>
  <si>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</si>
  <si>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</si>
  <si>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</si>
  <si>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</si>
  <si>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</si>
  <si>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</si>
  <si>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</si>
  <si>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</si>
  <si>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</si>
  <si>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</si>
  <si>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</si>
  <si>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</si>
  <si>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</si>
  <si>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</si>
  <si>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</si>
  <si>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</si>
  <si>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</si>
  <si>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</si>
  <si>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</si>
  <si>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</si>
  <si>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</si>
  <si>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</si>
  <si>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</si>
  <si>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</si>
  <si>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</si>
  <si>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</si>
  <si>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</si>
  <si>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</si>
  <si>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</si>
  <si>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</si>
  <si>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</si>
  <si>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</si>
  <si>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</si>
  <si>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</si>
  <si>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</si>
  <si>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</si>
  <si>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</si>
  <si>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</si>
  <si>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</si>
  <si>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</si>
  <si>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</si>
  <si>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</si>
  <si>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</si>
  <si>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</si>
  <si>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</si>
  <si>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</si>
  <si>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</si>
  <si>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</si>
  <si>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</si>
  <si>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</si>
  <si>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</si>
  <si>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</si>
  <si>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</si>
  <si>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</si>
  <si>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</si>
  <si>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</si>
  <si>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</si>
  <si>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</si>
  <si>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</si>
  <si>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</si>
  <si>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</si>
  <si>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</si>
  <si>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</si>
  <si>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</si>
  <si>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</si>
  <si>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</si>
  <si>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</si>
  <si>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</si>
  <si>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</si>
  <si>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</si>
  <si>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</si>
  <si>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</si>
  <si>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</si>
  <si>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</si>
  <si>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</si>
  <si>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</si>
  <si>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</si>
  <si>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</si>
  <si>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</si>
  <si>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</si>
  <si>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</si>
  <si>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</si>
  <si>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</si>
  <si>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</si>
  <si>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</si>
  <si>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</si>
  <si>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</si>
  <si>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</si>
  <si>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</si>
  <si>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</si>
  <si>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</si>
  <si>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</si>
  <si>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</si>
  <si>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</si>
  <si>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</si>
  <si>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</si>
  <si>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</si>
  <si>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</si>
  <si>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</si>
  <si>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</si>
  <si>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</si>
  <si>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</si>
  <si>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</si>
  <si>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</si>
  <si>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</si>
  <si>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</si>
  <si>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</si>
  <si>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</si>
  <si>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</si>
  <si>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</si>
  <si>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</si>
  <si>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</si>
  <si>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</si>
  <si>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</si>
  <si>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</si>
  <si>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</si>
  <si>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</si>
  <si>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</si>
  <si>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</si>
  <si>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</si>
  <si>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</si>
  <si>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</si>
  <si>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</si>
  <si>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</si>
  <si>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</si>
  <si>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</si>
  <si>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</si>
  <si>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</si>
  <si>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</si>
  <si>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</si>
  <si>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</si>
  <si>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</si>
  <si>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</si>
  <si>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</si>
  <si>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</si>
  <si>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</si>
  <si>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</si>
  <si>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</si>
  <si>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</si>
  <si>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</si>
  <si>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</si>
  <si>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</si>
  <si>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</si>
  <si>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</si>
  <si>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</si>
  <si>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</si>
  <si>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</si>
  <si>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</si>
  <si>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</si>
  <si>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</si>
  <si>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</si>
  <si>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</si>
  <si>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</si>
  <si>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</si>
  <si>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</si>
  <si>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</si>
  <si>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</si>
  <si>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</si>
  <si>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</si>
  <si>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</si>
  <si>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</si>
  <si>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</si>
  <si>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</si>
  <si>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</si>
  <si>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</si>
  <si>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</si>
  <si>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</si>
  <si>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</si>
  <si>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</si>
  <si>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</si>
  <si>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</si>
  <si>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</si>
  <si>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</si>
  <si>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</si>
  <si>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</si>
  <si>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</si>
  <si>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</si>
  <si>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</si>
  <si>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</si>
  <si>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</si>
  <si>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</si>
  <si>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</si>
  <si>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</si>
  <si>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</si>
  <si>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</si>
  <si>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</si>
  <si>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</si>
  <si>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</si>
  <si>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</si>
  <si>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</si>
  <si>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</si>
  <si>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</si>
  <si>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</si>
  <si>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</si>
  <si>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</si>
  <si>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</si>
  <si>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</si>
  <si>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</si>
  <si>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</si>
  <si>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</si>
  <si>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</si>
  <si>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</si>
  <si>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</si>
  <si>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</si>
  <si>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</si>
  <si>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</si>
  <si>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</si>
  <si>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</si>
  <si>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</si>
  <si>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</si>
  <si>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</si>
  <si>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</si>
  <si>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</si>
  <si>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</si>
  <si>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</si>
  <si>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</si>
  <si>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</si>
  <si>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</si>
  <si>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</si>
  <si>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</si>
  <si>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</si>
  <si>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</si>
  <si>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</si>
  <si>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</si>
  <si>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</si>
  <si>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</si>
  <si>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</si>
  <si>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</si>
  <si>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</si>
  <si>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</si>
  <si>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</si>
  <si>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</si>
  <si>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</si>
  <si>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</si>
  <si>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</si>
  <si>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</si>
  <si>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</si>
  <si>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</si>
  <si>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</si>
  <si>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</si>
  <si>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</si>
  <si>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</si>
  <si>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</si>
  <si>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</si>
  <si>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</si>
  <si>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</si>
  <si>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</si>
  <si>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</si>
  <si>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</si>
  <si>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</si>
  <si>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</si>
  <si>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</si>
  <si>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</si>
  <si>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</si>
  <si>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</si>
  <si>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</si>
  <si>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</si>
  <si>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</si>
  <si>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</si>
  <si>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</si>
  <si>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</si>
  <si>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</si>
  <si>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</si>
  <si>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</si>
  <si>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</si>
  <si>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</si>
  <si>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</si>
  <si>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</si>
  <si>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</si>
  <si>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</si>
  <si>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</si>
  <si>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</si>
  <si>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</si>
  <si>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</si>
  <si>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</si>
  <si>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</si>
  <si>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</si>
  <si>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</si>
  <si>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</si>
  <si>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</si>
  <si>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</si>
  <si>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</si>
  <si>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</si>
  <si>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</si>
  <si>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</si>
  <si>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</si>
  <si>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</si>
  <si>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</si>
  <si>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</si>
  <si>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</si>
  <si>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</si>
  <si>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</si>
  <si>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</si>
  <si>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</si>
  <si>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</si>
  <si>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</si>
  <si>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</si>
  <si>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</si>
  <si>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</si>
  <si>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</si>
  <si>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</si>
  <si>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</si>
  <si>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</si>
  <si>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</si>
  <si>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</si>
  <si>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</si>
  <si>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</si>
  <si>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</si>
  <si>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</si>
  <si>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</si>
  <si>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</si>
  <si>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</si>
  <si>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</si>
  <si>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</si>
  <si>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</si>
  <si>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</si>
  <si>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</si>
  <si>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</si>
  <si>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</si>
  <si>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</si>
  <si>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</si>
  <si>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</si>
  <si>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</si>
  <si>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</si>
  <si>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</si>
  <si>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</si>
  <si>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</si>
  <si>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</si>
  <si>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</si>
  <si>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</si>
  <si>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</si>
  <si>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</si>
  <si>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</si>
  <si>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</si>
  <si>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</si>
  <si>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</si>
  <si>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</si>
  <si>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</si>
  <si>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</si>
  <si>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</si>
  <si>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</si>
  <si>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</si>
  <si>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</si>
  <si>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</si>
  <si>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</si>
  <si>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</si>
  <si>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</si>
  <si>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</si>
  <si>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</si>
  <si>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</si>
  <si>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</si>
  <si>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</si>
  <si>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</si>
  <si>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</si>
  <si>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</si>
  <si>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</si>
  <si>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</si>
  <si>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</si>
  <si>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</si>
  <si>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</si>
  <si>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</si>
  <si>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</si>
  <si>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</si>
  <si>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</si>
  <si>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</si>
  <si>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</si>
  <si>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</si>
  <si>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</si>
  <si>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</si>
  <si>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</si>
  <si>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</si>
  <si>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</si>
  <si>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</si>
  <si>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</si>
  <si>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</si>
  <si>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</si>
  <si>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</si>
  <si>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</si>
  <si>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</si>
  <si>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</si>
  <si>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</si>
  <si>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</si>
  <si>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</si>
  <si>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</si>
  <si>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</si>
  <si>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</si>
  <si>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</si>
  <si>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</si>
  <si>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</si>
  <si>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</si>
  <si>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</si>
  <si>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</si>
  <si>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</si>
  <si>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</si>
  <si>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</si>
  <si>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</si>
  <si>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</si>
  <si>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</si>
  <si>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</si>
  <si>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</si>
  <si>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</si>
  <si>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</si>
  <si>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</si>
  <si>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</si>
  <si>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</si>
  <si>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</si>
  <si>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</si>
  <si>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</si>
  <si>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</si>
  <si>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</si>
  <si>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</si>
  <si>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</si>
  <si>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</si>
  <si>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</si>
  <si>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</si>
  <si>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</si>
  <si>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</si>
  <si>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</si>
  <si>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</si>
  <si>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</si>
  <si>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</si>
  <si>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</si>
  <si>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</si>
  <si>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</si>
  <si>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</si>
  <si>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</si>
  <si>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</si>
  <si>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</si>
  <si>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</si>
  <si>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</si>
  <si>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</si>
  <si>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</si>
  <si>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</si>
  <si>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</si>
  <si>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</si>
  <si>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</si>
  <si>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</si>
  <si>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</si>
  <si>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</si>
  <si>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</si>
  <si>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</si>
  <si>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</si>
  <si>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</si>
  <si>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</si>
  <si>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</si>
  <si>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</si>
  <si>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</si>
  <si>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</si>
  <si>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</si>
  <si>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</si>
  <si>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</si>
  <si>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</si>
  <si>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</si>
  <si>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</si>
  <si>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</si>
  <si>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</si>
  <si>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</si>
  <si>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</si>
  <si>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</si>
  <si>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</si>
  <si>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</si>
  <si>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</si>
  <si>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</si>
  <si>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</si>
  <si>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</si>
  <si>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</si>
  <si>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</si>
  <si>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</si>
  <si>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</si>
  <si>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</si>
  <si>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</si>
  <si>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</si>
  <si>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</si>
  <si>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</si>
  <si>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</si>
  <si>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</si>
  <si>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</si>
  <si>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</si>
  <si>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</si>
  <si>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</si>
  <si>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</si>
  <si>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</si>
  <si>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</si>
  <si>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</si>
  <si>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</si>
  <si>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</si>
  <si>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</si>
  <si>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</si>
  <si>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</si>
  <si>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</si>
  <si>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</si>
  <si>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</si>
  <si>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</si>
  <si>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</si>
  <si>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</si>
  <si>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</si>
  <si>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</si>
  <si>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</si>
  <si>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</si>
  <si>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</si>
  <si>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</si>
  <si>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</si>
  <si>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</si>
  <si>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</si>
  <si>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</si>
  <si>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</si>
  <si>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</si>
  <si>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</si>
  <si>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</si>
  <si>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</si>
  <si>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</si>
  <si>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</si>
  <si>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</si>
  <si>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</si>
  <si>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</si>
  <si>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</si>
  <si>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</si>
  <si>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</si>
  <si>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</si>
  <si>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</si>
  <si>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</si>
  <si>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</si>
  <si>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</si>
  <si>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</si>
  <si>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</si>
  <si>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</si>
  <si>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</si>
  <si>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</si>
  <si>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</si>
  <si>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</si>
  <si>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</si>
  <si>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</si>
  <si>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</si>
  <si>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</si>
  <si>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</si>
  <si>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</si>
  <si>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</si>
  <si>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</si>
  <si>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</si>
  <si>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</si>
  <si>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</si>
  <si>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</si>
  <si>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</si>
  <si>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</si>
  <si>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</si>
  <si>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</si>
  <si>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</si>
  <si>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</si>
  <si>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</si>
  <si>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</si>
  <si>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</si>
  <si>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</si>
  <si>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</si>
  <si>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</si>
  <si>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</si>
  <si>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</si>
  <si>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</si>
  <si>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</si>
  <si>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</si>
  <si>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</si>
  <si>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</si>
  <si>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</si>
  <si>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</si>
  <si>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</si>
  <si>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</si>
  <si>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</si>
  <si>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</si>
  <si>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</si>
  <si>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</si>
  <si>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</si>
  <si>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</si>
  <si>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</si>
  <si>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</si>
  <si>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</si>
  <si>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</si>
  <si>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</si>
  <si>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</si>
  <si>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</si>
  <si>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</si>
  <si>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</si>
  <si>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</si>
  <si>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</si>
  <si>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</si>
  <si>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</si>
  <si>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</si>
  <si>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</si>
  <si>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</si>
  <si>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</si>
  <si>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</si>
  <si>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</si>
  <si>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</si>
  <si>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</si>
  <si>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</si>
  <si>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</si>
  <si>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</si>
  <si>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</si>
  <si>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</si>
  <si>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</si>
  <si>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</si>
  <si>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</si>
  <si>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</si>
  <si>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</si>
  <si>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</si>
  <si>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</si>
  <si>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</si>
  <si>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</si>
  <si>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</si>
  <si>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</si>
  <si>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</si>
  <si>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</si>
  <si>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</si>
  <si>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</si>
  <si>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</si>
  <si>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</si>
  <si>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</si>
  <si>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</si>
  <si>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</si>
  <si>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</si>
  <si>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</si>
  <si>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</si>
  <si>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</si>
  <si>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</si>
  <si>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</si>
  <si>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</si>
  <si>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</si>
  <si>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</si>
  <si>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</si>
  <si>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</si>
  <si>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</si>
  <si>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</si>
  <si>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</si>
  <si>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</si>
  <si>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</si>
  <si>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</si>
  <si>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</si>
  <si>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</si>
  <si>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</si>
  <si>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</si>
  <si>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</si>
  <si>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</si>
  <si>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</si>
  <si>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</si>
  <si>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</si>
  <si>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</si>
  <si>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</si>
  <si>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</si>
  <si>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</si>
  <si>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</si>
  <si>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</si>
  <si>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</si>
  <si>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</si>
  <si>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</si>
  <si>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</si>
  <si>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</si>
  <si>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</si>
  <si>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</si>
  <si>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</si>
  <si>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</si>
  <si>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</si>
  <si>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</si>
  <si>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</si>
  <si>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</si>
  <si>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</si>
  <si>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</si>
  <si>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</si>
  <si>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</si>
  <si>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</si>
  <si>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</si>
  <si>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</si>
  <si>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</si>
  <si>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</si>
  <si>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</si>
  <si>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</si>
  <si>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</si>
  <si>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</si>
  <si>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</si>
  <si>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</si>
  <si>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</si>
  <si>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</si>
  <si>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</si>
  <si>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</si>
  <si>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</si>
  <si>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</si>
  <si>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</si>
  <si>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</si>
  <si>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</si>
  <si>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</si>
  <si>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</si>
  <si>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</si>
  <si>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</si>
  <si>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</si>
  <si>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</si>
  <si>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</si>
  <si>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</si>
  <si>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</si>
  <si>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</si>
  <si>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</si>
  <si>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</si>
  <si>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</si>
  <si>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</si>
  <si>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</si>
  <si>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</si>
  <si>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</si>
  <si>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</si>
  <si>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</si>
  <si>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</si>
  <si>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</si>
  <si>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</si>
  <si>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</si>
  <si>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</si>
  <si>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</si>
  <si>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</si>
  <si>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</si>
  <si>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</si>
  <si>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</si>
  <si>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</si>
  <si>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</si>
  <si>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</si>
  <si>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</si>
  <si>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</si>
  <si>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</si>
  <si>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</si>
  <si>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</si>
  <si>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</si>
  <si>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</si>
  <si>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</si>
  <si>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</si>
  <si>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</si>
  <si>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</si>
  <si>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</si>
  <si>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</si>
  <si>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</si>
  <si>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</si>
  <si>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</si>
  <si>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</si>
  <si>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</si>
  <si>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</si>
  <si>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</si>
  <si>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</si>
  <si>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</si>
  <si>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</si>
  <si>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</si>
  <si>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</si>
  <si>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</si>
  <si>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</si>
  <si>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</si>
  <si>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</si>
  <si>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</si>
  <si>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</si>
  <si>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</si>
  <si>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</si>
  <si>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</si>
  <si>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</si>
  <si>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</si>
  <si>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</si>
  <si>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</si>
  <si>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</si>
  <si>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</si>
  <si>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</si>
  <si>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</si>
  <si>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</si>
  <si>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</si>
  <si>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</si>
  <si>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</si>
  <si>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</si>
  <si>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</si>
  <si>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</si>
  <si>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</si>
  <si>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</si>
  <si>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</si>
  <si>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</si>
  <si>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</si>
  <si>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</si>
  <si>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</si>
  <si>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</si>
  <si>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</si>
  <si>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</si>
  <si>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</si>
  <si>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</si>
  <si>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</si>
  <si>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</si>
  <si>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</si>
  <si>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</si>
  <si>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</si>
  <si>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</si>
  <si>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</si>
  <si>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</si>
  <si>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</si>
  <si>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</si>
  <si>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</si>
  <si>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</si>
  <si>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</si>
  <si>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</si>
  <si>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</si>
  <si>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</si>
  <si>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</si>
  <si>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</si>
  <si>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</si>
  <si>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</si>
  <si>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</si>
  <si>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</si>
  <si>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</si>
  <si>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</si>
  <si>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</si>
  <si>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</si>
  <si>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</si>
  <si>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</si>
  <si>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</si>
  <si>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</si>
  <si>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</si>
  <si>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</si>
  <si>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</si>
  <si>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</si>
  <si>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</si>
  <si>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</si>
  <si>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</si>
  <si>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</si>
  <si>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</si>
  <si>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</si>
  <si>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</si>
  <si>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</si>
  <si>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</si>
  <si>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</si>
  <si>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</si>
  <si>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</si>
  <si>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</si>
  <si>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</si>
  <si>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</si>
  <si>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</si>
  <si>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</si>
  <si>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</si>
  <si>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</si>
  <si>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</si>
  <si>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</si>
  <si>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</si>
  <si>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</si>
  <si>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</si>
  <si>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</si>
  <si>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</si>
  <si>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</si>
  <si>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</si>
  <si>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</si>
  <si>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</si>
  <si>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</si>
  <si>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</si>
  <si>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</si>
  <si>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</si>
  <si>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</si>
  <si>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</si>
  <si>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</si>
  <si>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</si>
  <si>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</si>
  <si>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</si>
  <si>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</si>
  <si>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</si>
  <si>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</si>
  <si>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</si>
  <si>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</si>
  <si>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</si>
  <si>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</si>
  <si>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</si>
  <si>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</si>
  <si>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</si>
  <si>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</si>
  <si>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</si>
  <si>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</si>
  <si>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</si>
  <si>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</si>
  <si>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</si>
  <si>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</si>
  <si>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</si>
  <si>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</si>
  <si>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</si>
  <si>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</si>
  <si>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</si>
  <si>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</si>
  <si>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</si>
  <si>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</si>
  <si>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</si>
  <si>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</si>
  <si>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</si>
  <si>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</si>
  <si>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</si>
  <si>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</si>
  <si>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</si>
  <si>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</si>
  <si>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</si>
  <si>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</si>
  <si>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</si>
  <si>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</si>
  <si>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</si>
  <si>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</si>
  <si>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</si>
  <si>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</si>
  <si>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</si>
  <si>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</si>
  <si>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</si>
  <si>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</si>
  <si>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</si>
  <si>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</si>
  <si>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</si>
  <si>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</si>
  <si>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</si>
  <si>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</si>
  <si>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</si>
  <si>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</si>
  <si>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</si>
  <si>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</si>
  <si>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</si>
  <si>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</si>
  <si>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</si>
  <si>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</si>
  <si>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</si>
  <si>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</si>
  <si>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</si>
  <si>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</si>
  <si>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</si>
  <si>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</si>
  <si>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</si>
  <si>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</si>
  <si>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</si>
  <si>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</si>
  <si>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</si>
  <si>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</si>
  <si>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</si>
  <si>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</si>
  <si>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</si>
  <si>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</si>
  <si>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</si>
  <si>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</si>
  <si>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</si>
  <si>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</si>
  <si>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</si>
  <si>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</si>
  <si>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</si>
  <si>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</si>
  <si>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</si>
  <si>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</si>
  <si>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</si>
  <si>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</si>
  <si>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</si>
  <si>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</si>
  <si>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</si>
  <si>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</si>
  <si>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</si>
  <si>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</si>
  <si>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</si>
  <si>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</si>
  <si>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</si>
  <si>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</si>
  <si>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</si>
  <si>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</si>
  <si>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</si>
  <si>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</si>
  <si>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</si>
  <si>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</si>
  <si>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</si>
  <si>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</si>
  <si>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</si>
  <si>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</si>
  <si>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</si>
  <si>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</si>
  <si>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</si>
  <si>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</si>
  <si>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</si>
  <si>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</si>
  <si>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</si>
  <si>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</si>
  <si>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</si>
  <si>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</si>
  <si>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</si>
  <si>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</si>
  <si>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</si>
  <si>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</si>
  <si>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</si>
  <si>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</si>
  <si>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</si>
  <si>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</si>
  <si>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</si>
  <si>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</si>
  <si>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</si>
  <si>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</si>
  <si>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</si>
  <si>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</si>
  <si>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</si>
  <si>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</si>
  <si>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</si>
  <si>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</si>
  <si>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</si>
  <si>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</si>
  <si>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</si>
  <si>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</si>
  <si>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</si>
  <si>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</si>
  <si>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</si>
  <si>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</si>
  <si>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</si>
  <si>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</si>
  <si>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</si>
  <si>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</si>
  <si>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</si>
  <si>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</si>
  <si>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</si>
  <si>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</si>
  <si>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</si>
  <si>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</si>
  <si>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</si>
  <si>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</si>
  <si>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</si>
  <si>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</si>
  <si>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</si>
  <si>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</si>
  <si>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</si>
  <si>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</si>
  <si>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</si>
  <si>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</si>
  <si>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</si>
  <si>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</si>
  <si>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</si>
  <si>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</si>
  <si>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</si>
  <si>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</si>
  <si>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</si>
  <si>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</si>
  <si>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</si>
  <si>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</si>
  <si>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</si>
  <si>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</si>
  <si>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</si>
  <si>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</si>
  <si>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</si>
  <si>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</si>
  <si>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</si>
  <si>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</si>
  <si>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</si>
  <si>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</si>
  <si>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</si>
  <si>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</si>
  <si>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</si>
  <si>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</si>
  <si>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</si>
  <si>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</si>
  <si>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</si>
  <si>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</si>
  <si>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</si>
  <si>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</si>
  <si>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</si>
  <si>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</si>
  <si>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</si>
  <si>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</si>
  <si>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</si>
  <si>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</si>
  <si>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</si>
  <si>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</si>
  <si>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</si>
  <si>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</si>
  <si>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</si>
  <si>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</si>
  <si>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</si>
  <si>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</si>
  <si>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</si>
  <si>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</si>
  <si>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</si>
  <si>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</si>
  <si>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</si>
  <si>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</si>
  <si>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</si>
  <si>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</si>
  <si>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</si>
  <si>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</si>
  <si>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</si>
  <si>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</si>
  <si>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</si>
  <si>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</si>
  <si>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</si>
  <si>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</si>
  <si>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</si>
  <si>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</si>
  <si>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</si>
  <si>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</si>
  <si>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</si>
  <si>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</si>
  <si>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</si>
  <si>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</si>
  <si>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</si>
  <si>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</si>
  <si>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</si>
  <si>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</si>
  <si>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</si>
  <si>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</si>
  <si>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</si>
  <si>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</si>
  <si>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</si>
  <si>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</si>
  <si>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</si>
  <si>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</si>
  <si>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</si>
  <si>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</si>
  <si>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</si>
  <si>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</si>
  <si>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</si>
  <si>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</si>
  <si>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</si>
  <si>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</si>
  <si>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</si>
  <si>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</si>
  <si>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</si>
  <si>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</si>
  <si>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</si>
  <si>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</si>
  <si>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</si>
  <si>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</si>
  <si>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</si>
  <si>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</si>
  <si>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</si>
  <si>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</si>
  <si>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</si>
  <si>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</si>
  <si>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</si>
  <si>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</si>
  <si>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</si>
  <si>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</si>
  <si>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</si>
  <si>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</si>
  <si>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</si>
  <si>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</si>
  <si>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</si>
  <si>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</si>
  <si>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</si>
  <si>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</si>
  <si>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</si>
  <si>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</si>
  <si>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</si>
  <si>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</si>
  <si>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</si>
  <si>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</si>
  <si>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</si>
  <si>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</si>
  <si>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</si>
  <si>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</si>
  <si>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</si>
  <si>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</si>
  <si>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</si>
  <si>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</si>
  <si>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</si>
  <si>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</si>
  <si>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</si>
  <si>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</si>
  <si>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</si>
  <si>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</si>
  <si>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</si>
  <si>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</si>
  <si>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</si>
  <si>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</si>
  <si>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</si>
  <si>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</si>
  <si>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</si>
  <si>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</si>
  <si>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</si>
  <si>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</si>
  <si>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</si>
  <si>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</si>
  <si>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</si>
  <si>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</si>
  <si>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</si>
  <si>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</si>
  <si>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</si>
  <si>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</si>
  <si>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</si>
  <si>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</si>
  <si>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</si>
  <si>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</si>
  <si>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</si>
  <si>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</si>
  <si>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</si>
  <si>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</si>
  <si>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</si>
  <si>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</si>
  <si>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</si>
  <si>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</si>
  <si>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</si>
  <si>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</si>
  <si>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</si>
  <si>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</si>
  <si>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</si>
  <si>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</si>
  <si>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</si>
  <si>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</si>
  <si>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</si>
  <si>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</si>
  <si>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</si>
  <si>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</si>
  <si>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</si>
  <si>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</si>
  <si>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</si>
  <si>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</si>
  <si>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</si>
  <si>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</si>
  <si>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</si>
  <si>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</si>
  <si>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</si>
  <si>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</si>
  <si>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</si>
  <si>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</si>
  <si>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</si>
  <si>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</si>
  <si>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</si>
  <si>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</si>
  <si>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</si>
  <si>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</si>
  <si>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</si>
  <si>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</si>
  <si>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</si>
  <si>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</si>
  <si>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</si>
  <si>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</si>
  <si>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</si>
  <si>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</si>
  <si>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</si>
  <si>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</si>
  <si>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</si>
  <si>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</si>
  <si>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</si>
  <si>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</si>
  <si>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</si>
  <si>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</si>
  <si>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</si>
  <si>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</si>
  <si>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</si>
  <si>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</si>
  <si>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</si>
  <si>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</si>
  <si>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</si>
  <si>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</si>
  <si>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</si>
  <si>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</si>
  <si>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</si>
  <si>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</si>
  <si>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</si>
  <si>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</si>
  <si>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</si>
  <si>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</si>
  <si>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</si>
  <si>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</si>
  <si>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</si>
  <si>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</si>
  <si>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</si>
  <si>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</si>
  <si>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</si>
  <si>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</si>
  <si>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</si>
  <si>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</si>
  <si>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</si>
  <si>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</si>
  <si>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</si>
  <si>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</si>
  <si>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</si>
  <si>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</si>
  <si>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</si>
  <si>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</si>
  <si>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</si>
  <si>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</si>
  <si>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</si>
  <si>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</si>
  <si>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</si>
  <si>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</si>
  <si>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</si>
  <si>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</si>
  <si>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</si>
  <si>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</si>
  <si>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</si>
  <si>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</si>
  <si>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</si>
  <si>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</si>
  <si>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</si>
  <si>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</si>
  <si>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</si>
  <si>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</si>
  <si>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</si>
  <si>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</si>
  <si>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</si>
  <si>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</si>
  <si>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</si>
  <si>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</si>
  <si>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</si>
  <si>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</si>
  <si>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</si>
  <si>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</si>
  <si>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</si>
  <si>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</si>
  <si>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</si>
  <si>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</si>
  <si>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</si>
  <si>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</si>
  <si>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</si>
  <si>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</si>
  <si>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</si>
  <si>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</si>
  <si>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</si>
  <si>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</si>
  <si>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</si>
  <si>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</si>
  <si>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</si>
  <si>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</si>
  <si>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</si>
  <si>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</si>
  <si>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</si>
  <si>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</si>
  <si>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</si>
  <si>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</si>
  <si>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</si>
  <si>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</si>
  <si>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</si>
  <si>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</si>
  <si>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</si>
  <si>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</si>
  <si>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</si>
  <si>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</si>
  <si>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</si>
  <si>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</si>
  <si>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</si>
  <si>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</si>
  <si>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</si>
  <si>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</si>
  <si>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</si>
  <si>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</si>
  <si>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</si>
  <si>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</si>
  <si>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</si>
  <si>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</si>
  <si>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</si>
  <si>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</si>
  <si>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</si>
  <si>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</si>
  <si>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</si>
  <si>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</si>
  <si>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</si>
  <si>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</si>
  <si>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</si>
  <si>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</si>
  <si>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</si>
  <si>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</si>
  <si>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</si>
  <si>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</si>
  <si>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</si>
  <si>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</si>
  <si>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</si>
  <si>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</si>
  <si>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</si>
  <si>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</si>
  <si>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</si>
  <si>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</si>
  <si>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</si>
  <si>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</si>
  <si>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</si>
  <si>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</si>
  <si>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</si>
  <si>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</si>
  <si>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</si>
  <si>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</si>
  <si>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</si>
  <si>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</si>
  <si>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</si>
  <si>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</si>
  <si>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</si>
  <si>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</si>
  <si>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</si>
  <si>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</si>
  <si>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</si>
  <si>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</si>
  <si>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</si>
  <si>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</si>
  <si>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</si>
  <si>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</si>
  <si>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</si>
  <si>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</si>
  <si>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</si>
  <si>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</si>
  <si>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</si>
  <si>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</si>
  <si>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</si>
  <si>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</si>
  <si>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</si>
  <si>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</si>
  <si>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</si>
  <si>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</si>
  <si>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</si>
  <si>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</si>
  <si>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</si>
  <si>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</si>
  <si>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</si>
  <si>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</si>
  <si>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</si>
  <si>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</si>
  <si>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</si>
  <si>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</si>
  <si>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</si>
  <si>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</si>
  <si>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</si>
  <si>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</si>
  <si>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</si>
  <si>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</si>
  <si>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</si>
  <si>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</si>
  <si>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</si>
  <si>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</si>
  <si>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</si>
  <si>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</si>
  <si>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</si>
  <si>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</si>
  <si>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</si>
  <si>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</si>
  <si>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</si>
  <si>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</si>
  <si>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</si>
  <si>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</si>
  <si>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</si>
  <si>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</si>
  <si>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</si>
  <si>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</si>
  <si>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</si>
  <si>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</si>
  <si>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</si>
  <si>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</si>
  <si>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</si>
  <si>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</si>
  <si>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</si>
  <si>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</si>
  <si>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</si>
  <si>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</si>
  <si>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</si>
  <si>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</si>
  <si>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</si>
  <si>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</si>
  <si>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</si>
  <si>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</si>
  <si>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</si>
  <si>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</si>
  <si>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</si>
  <si>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</si>
  <si>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</si>
  <si>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</si>
  <si>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</si>
  <si>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</si>
  <si>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</si>
  <si>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</si>
  <si>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</si>
  <si>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</si>
  <si>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</si>
  <si>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</si>
  <si>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</si>
  <si>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</si>
  <si>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</si>
  <si>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</si>
  <si>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</si>
  <si>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</si>
  <si>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</si>
  <si>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</si>
  <si>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</si>
  <si>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</si>
  <si>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</si>
  <si>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</si>
  <si>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</si>
  <si>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</si>
  <si>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</si>
  <si>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</si>
  <si>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</si>
  <si>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</si>
  <si>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</si>
  <si>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</si>
  <si>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</si>
  <si>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</si>
  <si>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</si>
  <si>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</si>
  <si>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</si>
  <si>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</si>
  <si>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</si>
  <si>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</si>
  <si>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</si>
  <si>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</si>
  <si>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</si>
  <si>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</si>
  <si>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</si>
  <si>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</si>
  <si>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</si>
  <si>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</si>
  <si>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</si>
  <si>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</si>
  <si>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</si>
  <si>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</si>
  <si>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</si>
  <si>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</si>
  <si>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</si>
  <si>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</si>
  <si>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</si>
  <si>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</si>
  <si>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</si>
  <si>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</si>
  <si>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</si>
  <si>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</si>
  <si>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</si>
  <si>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</si>
  <si>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</si>
  <si>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</si>
  <si>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</si>
  <si>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</si>
  <si>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</si>
  <si>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</si>
  <si>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</si>
  <si>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</si>
  <si>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</si>
  <si>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</si>
  <si>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</si>
  <si>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</si>
  <si>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</si>
  <si>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</si>
  <si>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</si>
  <si>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</si>
  <si>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</si>
  <si>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</si>
  <si>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</si>
  <si>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</si>
  <si>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</si>
  <si>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</si>
  <si>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</si>
  <si>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</si>
  <si>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</si>
  <si>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</si>
  <si>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</si>
  <si>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</si>
  <si>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</si>
  <si>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</si>
  <si>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</si>
  <si>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</si>
  <si>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</si>
  <si>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</si>
  <si>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</si>
  <si>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</si>
  <si>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</si>
  <si>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</si>
  <si>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</si>
  <si>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</si>
  <si>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</si>
  <si>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</si>
  <si>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</si>
  <si>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</si>
  <si>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</si>
  <si>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</si>
  <si>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</si>
  <si>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</si>
  <si>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</si>
  <si>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</si>
  <si>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</si>
  <si>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</si>
  <si>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</si>
  <si>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</si>
  <si>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</si>
  <si>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</si>
  <si>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</si>
  <si>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</si>
  <si>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</si>
  <si>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</si>
  <si>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</si>
  <si>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</si>
  <si>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</si>
  <si>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</si>
  <si>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</si>
  <si>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</si>
  <si>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</si>
  <si>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</si>
  <si>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</si>
  <si>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</si>
  <si>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</si>
  <si>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</si>
  <si>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</si>
  <si>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</si>
  <si>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</si>
  <si>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</si>
  <si>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</si>
  <si>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</si>
  <si>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</si>
  <si>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</si>
  <si>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</si>
  <si>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</si>
  <si>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</si>
  <si>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</si>
  <si>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</si>
  <si>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</si>
  <si>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</si>
  <si>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</si>
  <si>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</si>
  <si>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</si>
  <si>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</si>
  <si>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</si>
  <si>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</si>
  <si>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</si>
  <si>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</si>
  <si>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</si>
  <si>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</si>
  <si>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</si>
  <si>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</si>
  <si>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</si>
  <si>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</si>
  <si>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</si>
  <si>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</si>
  <si>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</si>
  <si>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</si>
  <si>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</si>
  <si>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</si>
  <si>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</si>
  <si>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</si>
  <si>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</si>
  <si>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</si>
  <si>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</si>
  <si>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</si>
  <si>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</si>
  <si>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</si>
  <si>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</si>
  <si>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</si>
  <si>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</si>
  <si>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</si>
  <si>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</si>
  <si>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</si>
  <si>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</si>
  <si>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</si>
  <si>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</si>
  <si>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</si>
  <si>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</si>
  <si>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</si>
  <si>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</si>
  <si>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</si>
  <si>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</si>
  <si>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</si>
  <si>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</si>
  <si>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</si>
  <si>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</si>
  <si>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</si>
  <si>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</si>
  <si>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</si>
  <si>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</si>
  <si>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</si>
  <si>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</si>
  <si>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</si>
  <si>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</si>
  <si>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</si>
  <si>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</si>
  <si>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</si>
  <si>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</si>
  <si>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</si>
  <si>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</si>
  <si>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</si>
  <si>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</si>
  <si>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</si>
  <si>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</si>
  <si>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</si>
  <si>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</si>
  <si>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</si>
  <si>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</si>
  <si>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</si>
  <si>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</si>
  <si>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</si>
  <si>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</si>
  <si>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</si>
  <si>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</si>
  <si>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</si>
  <si>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</si>
  <si>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</si>
  <si>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</si>
  <si>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</si>
  <si>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</si>
  <si>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</si>
  <si>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</si>
  <si>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</si>
  <si>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</si>
  <si>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</si>
  <si>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</si>
  <si>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</si>
  <si>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</si>
  <si>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</si>
  <si>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</si>
  <si>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</si>
  <si>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</si>
  <si>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</si>
  <si>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</si>
  <si>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</si>
  <si>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</si>
  <si>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</si>
  <si>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</si>
  <si>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</si>
  <si>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</si>
  <si>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</si>
  <si>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</si>
  <si>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</si>
  <si>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</si>
  <si>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</si>
  <si>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</si>
  <si>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</si>
  <si>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</si>
  <si>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</si>
  <si>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</si>
  <si>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</si>
  <si>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</si>
  <si>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</si>
  <si>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</si>
  <si>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</si>
  <si>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</si>
  <si>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</si>
  <si>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</si>
  <si>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</si>
  <si>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</si>
  <si>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</si>
  <si>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</si>
  <si>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</si>
  <si>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</si>
  <si>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</si>
  <si>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</si>
  <si>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</si>
  <si>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</si>
  <si>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</si>
  <si>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</si>
  <si>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</si>
  <si>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</si>
  <si>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</si>
  <si>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</si>
  <si>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</si>
  <si>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</si>
  <si>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</si>
  <si>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</si>
  <si>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</si>
  <si>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</si>
  <si>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</si>
  <si>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</si>
  <si>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</si>
  <si>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</si>
  <si>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</si>
  <si>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</si>
  <si>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</si>
  <si>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</si>
  <si>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</si>
  <si>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</si>
  <si>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</si>
  <si>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</si>
  <si>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</si>
  <si>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</si>
  <si>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</si>
  <si>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</si>
  <si>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</si>
  <si>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</si>
  <si>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</si>
  <si>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</si>
  <si>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</si>
  <si>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</si>
  <si>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</si>
  <si>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</si>
  <si>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</si>
  <si>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</si>
  <si>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</si>
  <si>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</si>
  <si>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</si>
  <si>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</si>
  <si>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</si>
  <si>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</si>
  <si>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</si>
  <si>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</si>
  <si>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</si>
  <si>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</si>
  <si>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</si>
  <si>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</si>
  <si>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</si>
  <si>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</si>
  <si>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</si>
  <si>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</si>
  <si>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</si>
  <si>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</si>
  <si>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</si>
  <si>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</si>
  <si>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</si>
  <si>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</si>
  <si>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</si>
  <si>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</si>
  <si>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</si>
  <si>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</si>
  <si>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</si>
  <si>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</si>
  <si>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</si>
  <si>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</si>
  <si>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</si>
  <si>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</si>
  <si>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</si>
  <si>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</si>
  <si>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</si>
  <si>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</si>
  <si>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</si>
  <si>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</si>
  <si>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</si>
  <si>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</si>
  <si>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</si>
  <si>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</si>
  <si>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</si>
  <si>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</si>
  <si>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</si>
  <si>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</si>
  <si>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</si>
  <si>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</si>
  <si>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</si>
  <si>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</si>
  <si>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</si>
  <si>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</si>
  <si>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</si>
  <si>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</si>
  <si>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</si>
  <si>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</si>
  <si>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</si>
  <si>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</si>
  <si>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</si>
  <si>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</si>
  <si>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</si>
  <si>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</si>
  <si>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</si>
  <si>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</si>
  <si>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</si>
  <si>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</si>
  <si>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</si>
  <si>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</si>
  <si>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</si>
  <si>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</si>
  <si>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</si>
  <si>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</si>
  <si>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</si>
  <si>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</si>
  <si>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</si>
  <si>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</si>
  <si>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</si>
  <si>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</si>
  <si>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</si>
  <si>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</si>
  <si>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</si>
  <si>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</si>
  <si>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</si>
  <si>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</si>
  <si>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</si>
  <si>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</si>
  <si>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</si>
  <si>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</si>
  <si>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</si>
  <si>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</si>
  <si>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</si>
  <si>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</si>
  <si>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</si>
  <si>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</si>
  <si>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</si>
  <si>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</si>
  <si>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</si>
  <si>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</si>
  <si>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</si>
  <si>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</si>
  <si>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</si>
  <si>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</si>
  <si>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</si>
  <si>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</si>
  <si>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</si>
  <si>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</si>
  <si>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</si>
  <si>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</si>
  <si>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</si>
  <si>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</si>
  <si>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</si>
  <si>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</si>
  <si>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</si>
  <si>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</si>
  <si>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</si>
  <si>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</si>
  <si>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</si>
  <si>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</si>
  <si>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</si>
  <si>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</si>
  <si>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</si>
  <si>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</si>
  <si>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</si>
  <si>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</si>
  <si>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</si>
  <si>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</si>
  <si>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</si>
  <si>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</si>
  <si>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</si>
  <si>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</si>
  <si>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</si>
  <si>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</si>
  <si>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</si>
  <si>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</si>
  <si>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</si>
  <si>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</si>
  <si>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</si>
  <si>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</si>
  <si>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</si>
  <si>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</si>
  <si>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</si>
  <si>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</si>
  <si>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</si>
  <si>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</si>
  <si>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</si>
  <si>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</si>
  <si>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</si>
  <si>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</si>
  <si>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</si>
  <si>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</si>
  <si>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</si>
  <si>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</si>
  <si>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</si>
  <si>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</si>
  <si>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</si>
  <si>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</si>
  <si>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</si>
  <si>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</si>
  <si>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</si>
  <si>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</si>
  <si>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</si>
  <si>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</si>
  <si>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</si>
  <si>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</si>
  <si>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</si>
  <si>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</si>
  <si>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</si>
  <si>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</si>
  <si>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</si>
  <si>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</si>
  <si>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</si>
  <si>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</si>
  <si>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</si>
  <si>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</si>
  <si>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</si>
  <si>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</si>
  <si>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</si>
  <si>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</si>
  <si>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</si>
  <si>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</si>
  <si>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</si>
  <si>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</si>
  <si>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</si>
  <si>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</si>
  <si>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</si>
  <si>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</si>
  <si>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</si>
  <si>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</si>
  <si>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</si>
  <si>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</si>
  <si>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</si>
  <si>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</si>
  <si>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</si>
  <si>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</si>
  <si>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</si>
  <si>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</si>
  <si>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</si>
  <si>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</si>
  <si>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</si>
  <si>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</si>
  <si>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</si>
  <si>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</si>
  <si>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</si>
  <si>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</si>
  <si>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</si>
  <si>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</si>
  <si>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</si>
  <si>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</si>
  <si>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</si>
  <si>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</si>
  <si>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</si>
  <si>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</si>
  <si>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</si>
  <si>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</si>
  <si>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</si>
  <si>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</si>
  <si>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</si>
  <si>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</si>
  <si>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</si>
  <si>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</si>
  <si>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</si>
  <si>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</si>
  <si>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</si>
  <si>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</si>
  <si>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</si>
  <si>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</si>
  <si>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</si>
  <si>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</si>
  <si>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</si>
  <si>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</si>
  <si>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</si>
  <si>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</si>
  <si>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</si>
  <si>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</si>
  <si>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</si>
  <si>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</si>
  <si>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</si>
  <si>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</si>
  <si>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</si>
  <si>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</si>
  <si>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</si>
  <si>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</si>
  <si>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</si>
  <si>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</si>
  <si>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</si>
  <si>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</si>
  <si>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</si>
  <si>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</si>
  <si>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</si>
  <si>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</si>
  <si>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</si>
  <si>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</si>
  <si>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</si>
  <si>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</si>
  <si>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</si>
  <si>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</si>
  <si>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</si>
  <si>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</si>
  <si>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</si>
  <si>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</si>
  <si>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</si>
  <si>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</si>
  <si>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</si>
  <si>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</si>
  <si>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</si>
  <si>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</si>
  <si>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</si>
  <si>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</si>
  <si>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</si>
  <si>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</si>
  <si>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</si>
  <si>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</si>
  <si>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</si>
  <si>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</si>
  <si>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</si>
  <si>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</si>
  <si>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</si>
  <si>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</si>
  <si>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</si>
  <si>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</si>
  <si>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</si>
  <si>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</si>
  <si>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</si>
  <si>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</si>
  <si>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</si>
  <si>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</si>
  <si>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</si>
  <si>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</si>
  <si>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</si>
  <si>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</si>
  <si>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</si>
  <si>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</si>
  <si>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</si>
  <si>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</si>
  <si>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</si>
  <si>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</si>
  <si>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</si>
  <si>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</si>
  <si>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</si>
  <si>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</si>
  <si>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</si>
  <si>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</si>
  <si>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</si>
  <si>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</si>
  <si>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</si>
  <si>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</si>
  <si>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</si>
  <si>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</si>
  <si>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</si>
  <si>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</si>
  <si>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</si>
  <si>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</si>
  <si>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</si>
  <si>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</si>
  <si>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</si>
  <si>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</si>
  <si>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</si>
  <si>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</si>
  <si>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</si>
  <si>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</si>
  <si>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</si>
  <si>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</si>
  <si>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</si>
  <si>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</si>
  <si>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</si>
  <si>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</si>
  <si>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</si>
  <si>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</si>
  <si>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</si>
  <si>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</si>
  <si>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</si>
  <si>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</si>
  <si>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</si>
  <si>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</si>
  <si>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</si>
  <si>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</si>
  <si>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</si>
  <si>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</si>
  <si>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</si>
  <si>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</si>
  <si>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</si>
  <si>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</si>
  <si>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</si>
  <si>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</si>
  <si>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</si>
  <si>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</si>
  <si>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</si>
  <si>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</si>
  <si>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</si>
  <si>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</si>
  <si>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</si>
  <si>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</si>
  <si>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</si>
  <si>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</si>
  <si>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</si>
  <si>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</si>
  <si>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</si>
  <si>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</si>
  <si>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</si>
  <si>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</si>
  <si>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</si>
  <si>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</si>
  <si>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</si>
  <si>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</si>
  <si>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</si>
  <si>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</si>
  <si>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</si>
  <si>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</si>
  <si>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</si>
  <si>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</si>
  <si>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</si>
  <si>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</si>
  <si>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</si>
  <si>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</si>
  <si>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</si>
  <si>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</si>
  <si>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</si>
  <si>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</si>
  <si>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</si>
  <si>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</si>
  <si>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</si>
  <si>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</si>
  <si>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</si>
  <si>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</si>
  <si>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</si>
  <si>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</si>
  <si>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</si>
  <si>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</si>
  <si>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</si>
  <si>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</si>
  <si>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</si>
  <si>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</si>
  <si>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</si>
  <si>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</si>
  <si>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</si>
  <si>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</si>
  <si>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</si>
  <si>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</si>
  <si>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</si>
  <si>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</si>
  <si>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</si>
  <si>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</si>
  <si>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</si>
  <si>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</si>
  <si>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</si>
  <si>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</si>
  <si>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</si>
  <si>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</si>
  <si>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</si>
  <si>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</si>
  <si>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</si>
  <si>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</si>
  <si>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</si>
  <si>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</si>
  <si>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</si>
  <si>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</si>
  <si>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</si>
  <si>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</si>
  <si>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</si>
  <si>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</si>
  <si>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</si>
  <si>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</si>
  <si>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</si>
  <si>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</si>
  <si>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</si>
  <si>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</si>
  <si>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</si>
  <si>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</si>
  <si>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</si>
  <si>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</si>
  <si>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</si>
  <si>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</si>
  <si>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</si>
  <si>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</si>
  <si>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</si>
  <si>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</si>
  <si>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</si>
  <si>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</si>
  <si>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</si>
  <si>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</si>
  <si>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</si>
  <si>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</si>
  <si>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</si>
  <si>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</si>
  <si>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</si>
  <si>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</si>
  <si>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</si>
  <si>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</si>
  <si>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</si>
  <si>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</si>
  <si>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</si>
  <si>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</si>
  <si>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</si>
  <si>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</si>
  <si>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</si>
  <si>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</si>
  <si>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</si>
  <si>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</si>
  <si>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</si>
  <si>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</si>
  <si>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</si>
  <si>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</si>
  <si>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</si>
  <si>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</si>
  <si>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</si>
  <si>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</si>
  <si>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</si>
  <si>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</si>
  <si>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</si>
  <si>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</si>
  <si>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</si>
  <si>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</si>
  <si>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</si>
  <si>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</si>
  <si>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</si>
  <si>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</si>
  <si>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</si>
  <si>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</si>
  <si>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</si>
  <si>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</si>
  <si>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</si>
  <si>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</si>
  <si>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</si>
  <si>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</si>
  <si>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</si>
  <si>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</si>
  <si>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</si>
  <si>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</si>
  <si>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</si>
  <si>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</si>
  <si>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</si>
  <si>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</si>
  <si>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</si>
  <si>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</si>
  <si>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</si>
  <si>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</si>
  <si>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</si>
  <si>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</si>
  <si>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</si>
  <si>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</si>
  <si>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</si>
  <si>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</si>
  <si>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</si>
  <si>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</si>
  <si>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</si>
  <si>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</si>
  <si>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</si>
  <si>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</si>
  <si>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</si>
  <si>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</si>
  <si>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</si>
  <si>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</si>
  <si>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</si>
  <si>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</si>
  <si>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</si>
  <si>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</si>
  <si>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</si>
  <si>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</si>
  <si>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</si>
  <si>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</si>
  <si>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</si>
  <si>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</si>
  <si>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</si>
  <si>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</si>
  <si>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</si>
  <si>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</si>
  <si>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</si>
  <si>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</si>
  <si>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</si>
  <si>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</si>
  <si>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</si>
  <si>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</si>
  <si>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</si>
  <si>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</si>
  <si>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</si>
  <si>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</si>
  <si>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</si>
  <si>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</si>
  <si>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</si>
  <si>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</si>
  <si>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</si>
  <si>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</si>
  <si>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</si>
  <si>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</si>
  <si>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</si>
  <si>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</si>
  <si>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</si>
  <si>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</si>
  <si>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</si>
  <si>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</si>
  <si>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</si>
  <si>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</si>
  <si>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</si>
  <si>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</si>
  <si>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</si>
  <si>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</si>
  <si>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</si>
  <si>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</si>
  <si>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</si>
  <si>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</si>
  <si>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</si>
  <si>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</si>
  <si>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</si>
  <si>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</si>
  <si>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</si>
  <si>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</si>
  <si>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</si>
  <si>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</si>
  <si>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</si>
  <si>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</si>
  <si>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</si>
  <si>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</si>
  <si>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</si>
  <si>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</si>
  <si>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</si>
  <si>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</si>
  <si>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</si>
  <si>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</si>
  <si>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</si>
  <si>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</si>
  <si>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</si>
  <si>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</si>
  <si>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</si>
  <si>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</si>
  <si>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</si>
  <si>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</si>
  <si>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</si>
  <si>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</si>
  <si>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</si>
  <si>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</si>
  <si>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</si>
  <si>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</si>
  <si>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</si>
  <si>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</si>
  <si>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</si>
  <si>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</si>
  <si>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</si>
  <si>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</si>
  <si>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</si>
  <si>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</si>
  <si>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</si>
  <si>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</si>
  <si>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</si>
  <si>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</si>
  <si>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</si>
  <si>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</si>
  <si>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</si>
  <si>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</si>
  <si>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</si>
  <si>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</si>
  <si>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</si>
  <si>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</si>
  <si>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</si>
  <si>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</si>
  <si>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</si>
  <si>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</si>
  <si>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</si>
  <si>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</si>
  <si>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</si>
  <si>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</si>
  <si>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</si>
  <si>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</si>
  <si>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</si>
  <si>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</si>
  <si>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</si>
  <si>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</si>
  <si>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</si>
  <si>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</si>
  <si>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</si>
  <si>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</si>
  <si>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</si>
  <si>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</si>
  <si>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</si>
  <si>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</si>
  <si>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</si>
  <si>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</si>
  <si>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</si>
  <si>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</si>
  <si>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</si>
  <si>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</si>
  <si>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</si>
  <si>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</si>
  <si>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</si>
  <si>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</si>
  <si>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</si>
  <si>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</si>
  <si>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</si>
  <si>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</si>
  <si>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</si>
  <si>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</si>
  <si>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</si>
  <si>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</si>
  <si>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</si>
  <si>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</si>
  <si>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</si>
  <si>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</si>
  <si>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</si>
  <si>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</si>
  <si>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</si>
  <si>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</si>
  <si>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</si>
  <si>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</si>
  <si>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</si>
  <si>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</si>
  <si>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</si>
  <si>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</si>
  <si>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</si>
  <si>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</si>
  <si>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</si>
  <si>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</si>
  <si>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</si>
  <si>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</si>
  <si>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</si>
  <si>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</si>
  <si>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</si>
  <si>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</si>
  <si>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</si>
  <si>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</si>
  <si>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</si>
  <si>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</si>
  <si>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</si>
  <si>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</si>
  <si>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</si>
  <si>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</si>
  <si>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</si>
  <si>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</si>
  <si>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</si>
  <si>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</si>
  <si>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</si>
  <si>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</si>
  <si>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</si>
  <si>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</si>
  <si>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</si>
  <si>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</si>
  <si>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</si>
  <si>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</si>
  <si>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</si>
  <si>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</si>
  <si>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</si>
  <si>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</si>
  <si>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</si>
  <si>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</si>
  <si>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</si>
  <si>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</si>
  <si>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</si>
  <si>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</si>
  <si>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</si>
  <si>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</si>
  <si>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</si>
  <si>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</si>
  <si>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</si>
  <si>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</si>
  <si>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</si>
  <si>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</si>
  <si>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</si>
  <si>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</si>
  <si>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</si>
  <si>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</si>
  <si>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</si>
  <si>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</si>
  <si>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</si>
  <si>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</si>
  <si>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</si>
  <si>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</si>
  <si>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</si>
  <si>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</si>
  <si>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</si>
  <si>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</si>
  <si>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</si>
  <si>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</si>
  <si>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</si>
  <si>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</si>
  <si>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</si>
  <si>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</si>
  <si>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</si>
  <si>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</si>
  <si>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</si>
  <si>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</si>
  <si>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</si>
  <si>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</si>
  <si>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</si>
  <si>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</si>
  <si>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</si>
  <si>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</si>
  <si>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</si>
  <si>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</si>
  <si>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</si>
  <si>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</si>
  <si>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</si>
  <si>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</si>
  <si>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</si>
  <si>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</si>
  <si>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</si>
  <si>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</si>
  <si>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</si>
  <si>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</si>
  <si>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</si>
  <si>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</si>
  <si>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</si>
  <si>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</si>
  <si>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</si>
  <si>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</si>
  <si>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</si>
  <si>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</si>
  <si>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</si>
  <si>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</si>
  <si>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</si>
  <si>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</si>
  <si>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</si>
  <si>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</si>
  <si>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</si>
  <si>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</si>
  <si>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</si>
  <si>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</si>
  <si>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</si>
  <si>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</si>
  <si>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</si>
  <si>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</si>
  <si>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</si>
  <si>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</si>
  <si>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</si>
  <si>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</si>
  <si>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</si>
  <si>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</si>
  <si>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</si>
  <si>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</si>
  <si>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</si>
  <si>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</si>
  <si>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</si>
  <si>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</si>
  <si>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</si>
  <si>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</si>
  <si>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</si>
  <si>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</si>
  <si>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</si>
  <si>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</si>
  <si>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</si>
  <si>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</si>
  <si>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</si>
  <si>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</si>
  <si>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</si>
  <si>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</si>
  <si>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</si>
  <si>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</si>
  <si>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</si>
  <si>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</si>
  <si>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</si>
  <si>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</si>
  <si>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</si>
  <si>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</si>
  <si>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</si>
  <si>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</si>
  <si>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</si>
  <si>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</si>
  <si>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</si>
  <si>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</si>
  <si>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</si>
  <si>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</si>
  <si>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</si>
  <si>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</si>
  <si>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</si>
  <si>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</si>
  <si>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</si>
  <si>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</si>
  <si>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</si>
  <si>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</si>
  <si>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</si>
  <si>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</si>
  <si>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</si>
  <si>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</si>
  <si>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</si>
  <si>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</si>
  <si>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</si>
  <si>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</si>
  <si>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</si>
  <si>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</si>
  <si>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</si>
  <si>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</si>
  <si>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</si>
  <si>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</si>
  <si>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</si>
  <si>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</si>
  <si>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</si>
  <si>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</si>
  <si>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</si>
  <si>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</si>
  <si>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</si>
  <si>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</si>
  <si>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</si>
  <si>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</si>
  <si>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</si>
  <si>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</si>
  <si>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</si>
  <si>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</si>
  <si>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</si>
  <si>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</si>
  <si>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</si>
  <si>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</si>
  <si>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</si>
  <si>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</si>
  <si>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</si>
  <si>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</si>
  <si>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</si>
  <si>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</si>
  <si>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</si>
  <si>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</si>
  <si>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</si>
  <si>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</si>
  <si>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</si>
  <si>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</si>
  <si>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</si>
  <si>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</si>
  <si>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</si>
  <si>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</si>
  <si>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</si>
  <si>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</si>
  <si>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</si>
  <si>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</si>
  <si>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</si>
  <si>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</si>
  <si>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</si>
  <si>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</si>
  <si>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</si>
  <si>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</si>
  <si>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</si>
  <si>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</si>
  <si>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</si>
  <si>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</si>
  <si>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</si>
  <si>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</si>
  <si>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</si>
  <si>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</si>
  <si>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</si>
  <si>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</si>
  <si>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</si>
  <si>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</si>
  <si>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</si>
  <si>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</si>
  <si>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</si>
  <si>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</si>
  <si>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</si>
  <si>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</si>
  <si>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</si>
  <si>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</si>
  <si>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</si>
  <si>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</si>
  <si>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</si>
  <si>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</si>
  <si>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</si>
  <si>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</si>
  <si>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</si>
  <si>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</si>
  <si>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</si>
  <si>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</si>
  <si>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</si>
  <si>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</si>
  <si>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</si>
  <si>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</si>
  <si>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</si>
  <si>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</si>
  <si>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</si>
  <si>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</si>
  <si>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</si>
  <si>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</si>
  <si>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</si>
  <si>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</si>
  <si>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</si>
  <si>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</si>
  <si>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</si>
  <si>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</si>
  <si>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</si>
  <si>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</si>
  <si>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</si>
  <si>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</si>
  <si>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</si>
  <si>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</si>
  <si>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</si>
  <si>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</si>
  <si>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</si>
  <si>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</si>
  <si>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</si>
  <si>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</si>
  <si>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</si>
  <si>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</si>
  <si>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</si>
  <si>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</si>
  <si>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</si>
  <si>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</si>
  <si>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</si>
  <si>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</si>
  <si>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</si>
  <si>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</si>
  <si>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</si>
  <si>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</si>
  <si>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</si>
  <si>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</si>
  <si>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</si>
  <si>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</si>
  <si>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</si>
  <si>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</si>
  <si>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</si>
  <si>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</si>
  <si>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</si>
  <si>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</si>
  <si>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</si>
  <si>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</si>
  <si>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</si>
  <si>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</si>
  <si>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</si>
  <si>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</si>
  <si>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</si>
  <si>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</si>
  <si>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</si>
  <si>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</si>
  <si>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</si>
  <si>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</si>
  <si>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</si>
  <si>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</si>
  <si>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</si>
  <si>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</si>
  <si>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</si>
  <si>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</si>
  <si>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</si>
  <si>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</si>
  <si>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</si>
  <si>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</si>
  <si>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</si>
  <si>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</si>
  <si>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</si>
  <si>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</si>
  <si>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</si>
  <si>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</si>
  <si>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</si>
  <si>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</si>
  <si>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</si>
  <si>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</si>
  <si>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</si>
  <si>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</si>
  <si>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</si>
  <si>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</si>
  <si>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</si>
  <si>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</si>
  <si>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</si>
  <si>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</si>
  <si>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</si>
  <si>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</si>
  <si>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</si>
  <si>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</si>
  <si>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</si>
  <si>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</si>
  <si>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</si>
  <si>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</si>
  <si>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</si>
  <si>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</si>
  <si>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</si>
  <si>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</si>
  <si>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</si>
  <si>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</si>
  <si>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</si>
  <si>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</si>
  <si>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</si>
  <si>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</si>
  <si>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</si>
  <si>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</si>
  <si>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</si>
  <si>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</si>
  <si>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</si>
  <si>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</si>
  <si>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</si>
  <si>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</si>
  <si>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</si>
  <si>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</si>
  <si>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</si>
  <si>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</si>
  <si>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</si>
  <si>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</si>
  <si>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</si>
  <si>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</si>
  <si>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</si>
  <si>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</si>
  <si>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</si>
  <si>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</si>
  <si>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</si>
  <si>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</si>
  <si>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</si>
  <si>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</si>
  <si>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</si>
  <si>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</si>
  <si>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</si>
  <si>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</si>
  <si>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</si>
  <si>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</si>
  <si>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</si>
  <si>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</si>
  <si>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</si>
  <si>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</si>
  <si>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</si>
  <si>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</si>
  <si>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</si>
  <si>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</si>
  <si>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</si>
  <si>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</si>
  <si>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</si>
  <si>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</si>
  <si>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</si>
  <si>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</si>
  <si>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</si>
  <si>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</si>
  <si>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</si>
  <si>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</si>
  <si>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</si>
  <si>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</si>
  <si>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</si>
  <si>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</si>
  <si>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</si>
  <si>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</si>
  <si>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</si>
  <si>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</si>
  <si>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</si>
  <si>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</si>
  <si>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</si>
  <si>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</si>
  <si>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</si>
  <si>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</si>
  <si>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</si>
  <si>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</si>
  <si>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</si>
  <si>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</si>
  <si>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</si>
  <si>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</si>
  <si>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</si>
  <si>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</si>
  <si>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</si>
  <si>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</si>
  <si>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</si>
  <si>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</si>
  <si>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</si>
  <si>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</si>
  <si>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</si>
  <si>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</si>
  <si>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</si>
  <si>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</si>
  <si>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</si>
  <si>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</si>
  <si>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</si>
  <si>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</si>
  <si>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</si>
  <si>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</si>
  <si>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</si>
  <si>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</si>
  <si>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</si>
  <si>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</si>
  <si>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</si>
  <si>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</si>
  <si>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</si>
  <si>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</si>
  <si>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</si>
  <si>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</si>
  <si>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</si>
  <si>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</si>
  <si>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</si>
  <si>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</si>
  <si>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</si>
  <si>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</si>
  <si>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</si>
  <si>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</si>
  <si>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</si>
  <si>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</si>
  <si>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</si>
  <si>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</si>
  <si>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</si>
  <si>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</si>
  <si>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</si>
  <si>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</si>
  <si>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</si>
  <si>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</si>
  <si>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</si>
  <si>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</si>
  <si>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</si>
  <si>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</si>
  <si>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</si>
  <si>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</si>
  <si>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</si>
  <si>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</si>
  <si>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</si>
  <si>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</si>
  <si>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</si>
  <si>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</si>
  <si>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</si>
  <si>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</si>
  <si>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</si>
  <si>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</si>
  <si>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</si>
  <si>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</si>
  <si>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</si>
  <si>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</si>
  <si>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</si>
  <si>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</si>
  <si>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</si>
  <si>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</si>
  <si>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</si>
  <si>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</si>
  <si>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</si>
  <si>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</si>
  <si>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</si>
  <si>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</si>
  <si>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</si>
  <si>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</si>
  <si>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</si>
  <si>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</si>
  <si>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</si>
  <si>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</si>
  <si>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</si>
  <si>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</si>
  <si>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</si>
  <si>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</si>
  <si>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</si>
  <si>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</si>
  <si>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</si>
  <si>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</si>
  <si>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</si>
  <si>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</si>
  <si>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</si>
  <si>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</si>
  <si>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</si>
  <si>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</si>
  <si>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</si>
  <si>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</si>
  <si>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</si>
  <si>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</si>
  <si>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</si>
  <si>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</si>
  <si>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</si>
  <si>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</si>
  <si>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</si>
  <si>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</si>
  <si>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</si>
  <si>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</si>
  <si>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</si>
  <si>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</si>
  <si>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</si>
  <si>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</si>
  <si>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</si>
  <si>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</si>
  <si>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</si>
  <si>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</si>
  <si>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</si>
  <si>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</si>
  <si>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</si>
  <si>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</si>
  <si>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</si>
  <si>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</si>
  <si>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</si>
  <si>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</si>
  <si>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</si>
  <si>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</si>
  <si>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</si>
  <si>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</si>
  <si>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</si>
  <si>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</si>
  <si>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</si>
  <si>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</si>
  <si>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</si>
  <si>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</si>
  <si>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</si>
  <si>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</si>
  <si>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</si>
  <si>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</si>
  <si>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</si>
  <si>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</si>
  <si>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</si>
  <si>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</si>
  <si>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</si>
  <si>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</si>
  <si>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</si>
  <si>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</si>
  <si>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</si>
  <si>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</si>
  <si>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</si>
  <si>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</si>
  <si>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</si>
  <si>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</si>
  <si>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</si>
  <si>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</si>
  <si>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</si>
  <si>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</si>
  <si>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</si>
  <si>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</si>
  <si>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</si>
  <si>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</si>
  <si>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</si>
  <si>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</si>
  <si>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</si>
  <si>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</si>
  <si>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</si>
  <si>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</si>
  <si>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</si>
  <si>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</si>
  <si>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</si>
  <si>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</si>
  <si>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</si>
  <si>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</si>
  <si>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</si>
  <si>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</si>
  <si>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</si>
  <si>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</si>
  <si>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</si>
  <si>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</si>
  <si>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</si>
  <si>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</si>
  <si>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</si>
  <si>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</si>
  <si>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</si>
  <si>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</si>
  <si>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</si>
  <si>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</si>
  <si>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</si>
  <si>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</si>
  <si>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</si>
  <si>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</si>
  <si>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</si>
  <si>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</si>
  <si>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</si>
  <si>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</si>
  <si>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</si>
  <si>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</si>
  <si>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</si>
  <si>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</si>
  <si>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</si>
  <si>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</si>
  <si>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</si>
  <si>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</si>
  <si>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</si>
  <si>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</si>
  <si>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</si>
  <si>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</si>
  <si>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</si>
  <si>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</si>
  <si>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</si>
  <si>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</si>
  <si>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</si>
  <si>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</si>
  <si>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</si>
  <si>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</si>
  <si>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</si>
  <si>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</si>
  <si>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</si>
  <si>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</si>
  <si>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</si>
  <si>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</si>
  <si>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</si>
  <si>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</si>
  <si>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</si>
  <si>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</si>
  <si>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</si>
  <si>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</si>
  <si>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</si>
  <si>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</si>
  <si>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</si>
  <si>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</si>
  <si>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</si>
  <si>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</si>
  <si>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</si>
  <si>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</si>
  <si>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</si>
  <si>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</si>
  <si>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</si>
  <si>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</si>
  <si>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</si>
  <si>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</si>
  <si>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</si>
  <si>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</si>
  <si>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</si>
  <si>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</si>
  <si>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</si>
  <si>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</si>
  <si>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</si>
  <si>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</si>
  <si>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</si>
  <si>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</si>
  <si>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</si>
  <si>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</si>
  <si>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</si>
  <si>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</si>
  <si>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</si>
  <si>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</si>
  <si>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</si>
  <si>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</si>
  <si>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</si>
  <si>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</si>
  <si>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</si>
  <si>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</si>
  <si>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</si>
  <si>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</si>
  <si>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</si>
  <si>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</si>
  <si>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</si>
  <si>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</si>
  <si>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</si>
  <si>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</si>
  <si>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</si>
  <si>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</si>
  <si>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</si>
  <si>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</si>
  <si>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</si>
  <si>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</si>
  <si>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</si>
  <si>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</si>
  <si>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</si>
  <si>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</si>
  <si>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</si>
  <si>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</si>
  <si>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</si>
  <si>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</si>
  <si>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</si>
  <si>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</si>
  <si>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</si>
  <si>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</si>
  <si>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</si>
  <si>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</si>
  <si>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</si>
  <si>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</si>
  <si>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</si>
  <si>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</si>
  <si>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</si>
  <si>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</si>
  <si>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</si>
  <si>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</si>
  <si>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</si>
  <si>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</si>
  <si>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</si>
  <si>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</si>
  <si>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</si>
  <si>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</si>
  <si>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</si>
  <si>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</si>
  <si>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</si>
  <si>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</si>
  <si>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</si>
  <si>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</si>
  <si>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</si>
  <si>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</si>
  <si>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</si>
  <si>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</si>
  <si>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</si>
  <si>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</si>
  <si>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</si>
  <si>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</si>
  <si>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</si>
  <si>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</si>
  <si>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</si>
  <si>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</si>
  <si>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</si>
  <si>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</si>
  <si>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</si>
  <si>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</si>
  <si>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</si>
  <si>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</si>
  <si>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</si>
  <si>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</si>
  <si>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</si>
  <si>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</si>
  <si>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</si>
  <si>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</si>
  <si>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</si>
  <si>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</si>
  <si>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</si>
  <si>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</si>
  <si>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</si>
  <si>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</si>
  <si>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</si>
  <si>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</si>
  <si>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</si>
  <si>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</si>
  <si>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</si>
  <si>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</si>
  <si>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</si>
  <si>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</si>
  <si>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</si>
  <si>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</si>
  <si>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</si>
  <si>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</si>
  <si>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</si>
  <si>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</si>
  <si>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</si>
  <si>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</si>
  <si>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</si>
  <si>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</si>
  <si>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</si>
  <si>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</si>
  <si>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</si>
  <si>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</si>
  <si>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</si>
  <si>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</si>
  <si>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</si>
  <si>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</si>
  <si>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</si>
  <si>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</si>
  <si>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</si>
  <si>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</si>
  <si>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</si>
  <si>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</si>
  <si>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</si>
  <si>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</si>
  <si>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</si>
  <si>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</si>
  <si>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</si>
  <si>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</si>
  <si>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</si>
  <si>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</si>
  <si>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</si>
  <si>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</si>
  <si>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</si>
  <si>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</si>
  <si>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</si>
  <si>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</si>
  <si>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</si>
  <si>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</si>
  <si>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</si>
  <si>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</si>
  <si>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</si>
  <si>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</si>
  <si>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</si>
  <si>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</si>
  <si>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</si>
  <si>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</si>
  <si>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</si>
  <si>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</si>
  <si>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</si>
  <si>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</si>
  <si>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</si>
  <si>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</si>
  <si>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</si>
  <si>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</si>
  <si>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</si>
  <si>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</si>
  <si>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</si>
  <si>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</si>
  <si>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</si>
  <si>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</si>
  <si>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</si>
  <si>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</si>
  <si>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</si>
  <si>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</si>
  <si>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</si>
  <si>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</si>
  <si>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</si>
  <si>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</si>
  <si>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</si>
  <si>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</si>
  <si>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</si>
  <si>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</si>
  <si>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</si>
  <si>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</si>
  <si>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</si>
  <si>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</si>
  <si>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</si>
  <si>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</si>
  <si>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</si>
  <si>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</si>
  <si>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</si>
  <si>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</si>
  <si>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</si>
  <si>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</si>
  <si>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</si>
  <si>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</si>
  <si>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</si>
  <si>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</si>
  <si>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</si>
  <si>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</si>
  <si>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</si>
  <si>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</si>
  <si>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</si>
  <si>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</si>
  <si>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</si>
  <si>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</si>
  <si>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</si>
  <si>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</si>
  <si>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</si>
  <si>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</si>
  <si>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</si>
  <si>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</si>
  <si>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</si>
  <si>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</si>
  <si>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</si>
  <si>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</si>
  <si>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</si>
  <si>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</si>
  <si>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</si>
  <si>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</si>
  <si>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</si>
  <si>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</si>
  <si>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</si>
  <si>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</si>
  <si>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</si>
  <si>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</si>
  <si>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</si>
  <si>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</si>
  <si>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</si>
  <si>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</si>
  <si>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</si>
  <si>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</si>
  <si>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</si>
  <si>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</si>
  <si>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</si>
  <si>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</si>
  <si>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</si>
  <si>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</si>
  <si>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</si>
  <si>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</si>
  <si>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</si>
  <si>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</si>
  <si>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</si>
  <si>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</si>
  <si>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</si>
  <si>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</si>
  <si>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</si>
  <si>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</si>
  <si>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</si>
  <si>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</si>
  <si>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</si>
  <si>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</si>
  <si>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</si>
  <si>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</si>
  <si>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</si>
  <si>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</si>
  <si>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</si>
  <si>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</si>
  <si>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</si>
  <si>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</si>
  <si>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</si>
  <si>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</si>
  <si>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</si>
  <si>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</si>
  <si>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</si>
  <si>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</si>
  <si>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</si>
  <si>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</si>
  <si>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</si>
  <si>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</si>
  <si>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</si>
  <si>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</si>
  <si>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</si>
  <si>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</si>
  <si>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</si>
  <si>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</si>
  <si>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</si>
  <si>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</si>
  <si>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</si>
  <si>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</si>
  <si>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</si>
  <si>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</si>
  <si>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</si>
  <si>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</si>
  <si>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</si>
  <si>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</si>
  <si>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</si>
  <si>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</si>
  <si>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</si>
  <si>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</si>
  <si>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</si>
  <si>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</si>
  <si>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</si>
  <si>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</si>
  <si>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</si>
  <si>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</si>
  <si>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</si>
  <si>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</si>
  <si>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</si>
  <si>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</si>
  <si>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</si>
  <si>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</si>
  <si>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</si>
  <si>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</si>
  <si>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</si>
  <si>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</si>
  <si>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</si>
  <si>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</si>
  <si>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</si>
  <si>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</si>
  <si>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</si>
  <si>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</si>
  <si>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</si>
  <si>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</si>
  <si>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</si>
  <si>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</si>
  <si>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</si>
  <si>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</si>
  <si>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</si>
  <si>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</si>
  <si>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</si>
  <si>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</si>
  <si>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</si>
  <si>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</si>
  <si>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</si>
  <si>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</si>
  <si>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</si>
  <si>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</si>
  <si>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</si>
  <si>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</si>
  <si>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</si>
  <si>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</si>
  <si>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</si>
  <si>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</si>
  <si>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</si>
  <si>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</si>
  <si>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</si>
  <si>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</si>
  <si>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</si>
  <si>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</si>
  <si>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</si>
  <si>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</si>
  <si>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</si>
  <si>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</si>
  <si>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</si>
  <si>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</si>
  <si>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</si>
  <si>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</si>
  <si>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</si>
  <si>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</si>
  <si>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</si>
  <si>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</si>
  <si>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</si>
  <si>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</si>
  <si>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</si>
  <si>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</si>
  <si>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</si>
  <si>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</si>
  <si>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</si>
  <si>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</si>
  <si>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</si>
  <si>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</si>
  <si>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</si>
  <si>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</si>
  <si>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</si>
  <si>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</si>
  <si>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</si>
  <si>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</si>
  <si>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</si>
  <si>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</si>
  <si>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</si>
  <si>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</si>
  <si>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</si>
  <si>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</si>
  <si>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</si>
  <si>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</si>
  <si>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</si>
  <si>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</si>
  <si>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</si>
  <si>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</si>
  <si>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</si>
  <si>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</si>
  <si>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</si>
  <si>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</si>
  <si>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</si>
  <si>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</si>
  <si>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</si>
  <si>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</si>
  <si>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</si>
  <si>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</si>
  <si>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</si>
  <si>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</si>
  <si>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</si>
  <si>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</si>
  <si>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</si>
  <si>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</si>
  <si>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</si>
  <si>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</si>
  <si>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</si>
  <si>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</si>
  <si>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</si>
  <si>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</si>
  <si>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</si>
  <si>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</si>
  <si>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</si>
  <si>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</si>
  <si>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</si>
  <si>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</si>
  <si>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</si>
  <si>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</si>
  <si>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</si>
  <si>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</si>
  <si>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</si>
  <si>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</si>
  <si>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</si>
  <si>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</si>
  <si>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</si>
  <si>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</si>
  <si>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</si>
  <si>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</si>
  <si>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</si>
  <si>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</si>
  <si>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</si>
  <si>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</si>
  <si>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</si>
  <si>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</si>
  <si>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</si>
  <si>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</si>
  <si>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</si>
  <si>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</si>
  <si>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</si>
  <si>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</si>
  <si>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</si>
  <si>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</si>
  <si>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</si>
  <si>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</si>
  <si>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</si>
  <si>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</si>
  <si>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</si>
  <si>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</si>
  <si>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</si>
  <si>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</si>
  <si>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</si>
  <si>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</si>
  <si>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</si>
  <si>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</si>
  <si>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</si>
  <si>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</si>
  <si>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</si>
  <si>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</si>
  <si>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</si>
  <si>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</si>
  <si>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</si>
  <si>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</si>
  <si>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</si>
  <si>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</si>
  <si>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</si>
  <si>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</si>
  <si>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</si>
  <si>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</si>
  <si>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</si>
  <si>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</si>
  <si>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</si>
  <si>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</si>
  <si>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</si>
  <si>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</si>
  <si>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</si>
  <si>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</si>
  <si>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</si>
  <si>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</si>
  <si>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</si>
  <si>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</si>
  <si>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</si>
  <si>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</si>
  <si>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</si>
  <si>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</si>
  <si>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</si>
  <si>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</si>
  <si>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</si>
  <si>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</si>
  <si>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</si>
  <si>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</si>
  <si>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</si>
  <si>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</si>
  <si>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</si>
  <si>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</si>
  <si>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</si>
  <si>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</si>
  <si>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</si>
  <si>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</si>
  <si>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</si>
  <si>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</si>
  <si>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</si>
  <si>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</si>
  <si>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</si>
  <si>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</si>
  <si>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</si>
  <si>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</si>
  <si>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</si>
  <si>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</si>
  <si>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</si>
  <si>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</si>
  <si>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</si>
  <si>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</si>
  <si>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</si>
  <si>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</si>
  <si>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</si>
  <si>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</si>
  <si>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</si>
  <si>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</si>
  <si>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</si>
  <si>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</si>
  <si>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</si>
  <si>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</si>
  <si>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</si>
  <si>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</si>
  <si>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</si>
  <si>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</si>
  <si>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</si>
  <si>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</si>
  <si>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</si>
  <si>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</si>
  <si>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</si>
  <si>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</si>
  <si>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</si>
  <si>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</si>
  <si>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</si>
  <si>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</si>
  <si>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</si>
  <si>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</si>
  <si>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</si>
  <si>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</si>
  <si>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</si>
  <si>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</si>
  <si>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</si>
  <si>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</si>
  <si>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</si>
  <si>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</si>
  <si>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</si>
  <si>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</si>
  <si>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</si>
  <si>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</si>
  <si>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</si>
  <si>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</si>
  <si>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</si>
  <si>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</si>
  <si>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</si>
  <si>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</si>
  <si>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</si>
  <si>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</si>
  <si>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</si>
  <si>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</si>
  <si>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</si>
  <si>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</si>
  <si>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</si>
  <si>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</si>
  <si>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</si>
  <si>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</si>
  <si>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</si>
  <si>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</si>
  <si>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</si>
  <si>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</si>
  <si>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</si>
  <si>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</si>
  <si>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</si>
  <si>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</si>
  <si>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</si>
  <si>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</si>
  <si>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</si>
  <si>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</si>
  <si>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</si>
  <si>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</si>
  <si>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</si>
  <si>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</si>
  <si>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</si>
  <si>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</si>
  <si>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</si>
  <si>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</si>
  <si>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</si>
  <si>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</si>
  <si>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</si>
  <si>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</si>
  <si>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</si>
  <si>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</si>
  <si>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</si>
  <si>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</si>
  <si>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</si>
  <si>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</si>
  <si>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</si>
  <si>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</si>
  <si>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</si>
  <si>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</si>
  <si>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</si>
  <si>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</si>
  <si>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</si>
  <si>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</si>
  <si>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</si>
  <si>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</si>
  <si>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</si>
  <si>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</si>
  <si>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</si>
  <si>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</si>
  <si>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</si>
  <si>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</si>
  <si>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</si>
  <si>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</si>
  <si>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</si>
  <si>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</si>
  <si>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</si>
  <si>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</si>
  <si>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</si>
  <si>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</si>
  <si>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</si>
  <si>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</si>
  <si>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</si>
  <si>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</si>
  <si>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</si>
  <si>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</si>
  <si>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</si>
  <si>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</si>
  <si>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</si>
  <si>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</si>
  <si>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</si>
  <si>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</si>
  <si>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</si>
  <si>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</si>
  <si>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</si>
  <si>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</si>
  <si>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</si>
  <si>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</si>
  <si>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</si>
  <si>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</si>
  <si>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</si>
  <si>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</si>
  <si>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</si>
  <si>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</si>
  <si>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</si>
  <si>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</si>
  <si>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</si>
  <si>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</si>
  <si>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</si>
  <si>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</si>
  <si>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</si>
  <si>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</si>
  <si>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</si>
  <si>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</si>
  <si>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</si>
  <si>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</si>
  <si>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</si>
  <si>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</si>
  <si>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</si>
  <si>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</si>
  <si>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</si>
  <si>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</si>
  <si>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</si>
  <si>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</si>
  <si>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</si>
  <si>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</si>
  <si>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</si>
  <si>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</si>
  <si>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</si>
  <si>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</si>
  <si>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</si>
  <si>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</si>
  <si>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</si>
  <si>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</si>
  <si>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</si>
  <si>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</si>
  <si>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</si>
  <si>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</si>
  <si>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</si>
  <si>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</si>
  <si>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</si>
  <si>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</si>
  <si>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</si>
  <si>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</si>
  <si>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</si>
  <si>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</si>
  <si>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</si>
  <si>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</si>
  <si>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</si>
  <si>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</si>
  <si>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</si>
  <si>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</si>
  <si>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</si>
  <si>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</si>
  <si>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</si>
  <si>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</si>
  <si>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</si>
  <si>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</si>
  <si>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</si>
  <si>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</si>
  <si>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</si>
  <si>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</si>
  <si>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</si>
  <si>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</si>
  <si>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</si>
  <si>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</si>
  <si>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</si>
  <si>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</si>
  <si>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</si>
  <si>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</si>
  <si>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</si>
  <si>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</si>
  <si>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</si>
  <si>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</si>
  <si>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</si>
  <si>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</si>
  <si>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</si>
  <si>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</si>
  <si>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</si>
  <si>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</si>
  <si>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</si>
  <si>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</si>
  <si>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</si>
  <si>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</si>
  <si>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</si>
  <si>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</si>
  <si>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</si>
  <si>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</si>
  <si>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</si>
  <si>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</si>
  <si>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</si>
  <si>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</si>
  <si>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</si>
  <si>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</si>
  <si>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</si>
  <si>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</si>
  <si>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</si>
  <si>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</si>
  <si>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</si>
  <si>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</si>
  <si>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</si>
  <si>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</si>
  <si>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</si>
  <si>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</si>
  <si>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</si>
  <si>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</si>
  <si>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</si>
  <si>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</si>
  <si>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</si>
  <si>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</si>
  <si>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</si>
  <si>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</si>
  <si>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</si>
  <si>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</si>
  <si>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</si>
  <si>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</si>
  <si>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</si>
  <si>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</si>
  <si>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</si>
  <si>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</si>
  <si>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</si>
  <si>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</si>
  <si>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</si>
  <si>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</si>
  <si>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</si>
  <si>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</si>
  <si>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</si>
  <si>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</si>
  <si>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</si>
  <si>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</si>
  <si>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</si>
  <si>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</si>
  <si>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</si>
  <si>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</si>
  <si>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</si>
  <si>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</si>
  <si>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</si>
  <si>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</si>
  <si>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</si>
  <si>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</si>
  <si>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</si>
  <si>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</si>
  <si>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</si>
  <si>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</si>
  <si>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</si>
  <si>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</si>
  <si>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</si>
  <si>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</si>
  <si>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</si>
  <si>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</si>
  <si>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</si>
  <si>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</si>
  <si>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</si>
  <si>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</si>
  <si>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</si>
  <si>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</si>
  <si>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</si>
  <si>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</si>
  <si>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</si>
  <si>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</si>
  <si>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</si>
  <si>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</si>
  <si>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</si>
  <si>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</si>
  <si>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</si>
  <si>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</si>
  <si>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</si>
  <si>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</si>
  <si>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</si>
  <si>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</si>
  <si>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</si>
  <si>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</si>
  <si>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</si>
  <si>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</si>
  <si>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</si>
  <si>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</si>
  <si>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</si>
  <si>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</si>
  <si>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</si>
  <si>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</si>
  <si>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</si>
  <si>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</si>
  <si>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</si>
  <si>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</si>
  <si>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</si>
  <si>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</si>
  <si>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</si>
  <si>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</si>
  <si>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</si>
  <si>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</si>
  <si>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</si>
  <si>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</si>
  <si>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</si>
  <si>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</si>
  <si>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</si>
  <si>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</si>
  <si>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</si>
  <si>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</si>
  <si>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</si>
  <si>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</si>
  <si>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</si>
  <si>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</si>
  <si>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</si>
  <si>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</si>
  <si>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</si>
  <si>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</si>
  <si>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</si>
  <si>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</si>
  <si>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</si>
  <si>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</si>
  <si>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</si>
  <si>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</si>
  <si>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</si>
  <si>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</si>
  <si>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</si>
  <si>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</si>
  <si>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</si>
  <si>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</si>
  <si>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</si>
  <si>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</si>
  <si>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</si>
  <si>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</si>
  <si>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</si>
  <si>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</si>
  <si>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</si>
  <si>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</si>
  <si>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</si>
  <si>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</si>
  <si>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</si>
  <si>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</si>
  <si>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</si>
  <si>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</si>
  <si>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</si>
  <si>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</si>
  <si>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</si>
  <si>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</si>
  <si>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</si>
  <si>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</si>
  <si>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</si>
  <si>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</si>
  <si>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</si>
  <si>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</si>
  <si>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</si>
  <si>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</si>
  <si>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</si>
  <si>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</si>
  <si>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</si>
  <si>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</si>
  <si>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</si>
  <si>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</si>
  <si>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</si>
  <si>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</si>
  <si>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</si>
  <si>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</si>
  <si>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</si>
  <si>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</si>
  <si>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</si>
  <si>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</si>
  <si>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</si>
  <si>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</si>
  <si>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</si>
  <si>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</si>
  <si>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</si>
  <si>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</si>
  <si>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</si>
  <si>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</si>
  <si>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</si>
  <si>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</si>
  <si>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</si>
  <si>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</si>
  <si>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</si>
  <si>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</si>
  <si>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</si>
  <si>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</si>
  <si>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</si>
  <si>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</si>
  <si>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</si>
  <si>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</si>
  <si>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</si>
  <si>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</si>
  <si>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</si>
  <si>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</si>
  <si>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</si>
  <si>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</si>
  <si>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</si>
  <si>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</si>
  <si>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</si>
  <si>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</si>
  <si>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</si>
  <si>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</si>
  <si>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</si>
  <si>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</si>
  <si>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</si>
  <si>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</si>
  <si>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</si>
  <si>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</si>
  <si>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</si>
  <si>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</si>
  <si>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</si>
  <si>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</si>
  <si>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</si>
  <si>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</si>
  <si>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</si>
  <si>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</si>
  <si>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</si>
  <si>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</si>
  <si>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</si>
  <si>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</si>
  <si>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</si>
  <si>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</si>
  <si>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</si>
  <si>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</si>
  <si>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</si>
  <si>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</si>
  <si>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</si>
  <si>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</si>
  <si>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</si>
  <si>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</si>
  <si>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</si>
  <si>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</si>
  <si>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</si>
  <si>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</si>
  <si>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</si>
  <si>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</si>
  <si>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</si>
  <si>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</si>
  <si>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</si>
  <si>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</si>
  <si>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</si>
  <si>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</si>
  <si>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</si>
  <si>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</si>
  <si>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</si>
  <si>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</si>
  <si>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</si>
  <si>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</si>
  <si>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</si>
  <si>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</si>
  <si>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</si>
  <si>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</si>
  <si>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</si>
  <si>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</si>
  <si>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</si>
  <si>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</si>
  <si>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</si>
  <si>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</si>
  <si>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</si>
  <si>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</si>
  <si>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</si>
  <si>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</si>
  <si>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</si>
  <si>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</si>
  <si>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</si>
  <si>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</si>
  <si>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</si>
  <si>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</si>
  <si>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</si>
  <si>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</si>
  <si>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</si>
  <si>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</si>
  <si>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</si>
  <si>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</si>
  <si>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</si>
  <si>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</si>
  <si>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</si>
  <si>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</si>
  <si>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</si>
  <si>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</si>
  <si>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</si>
  <si>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</si>
  <si>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</si>
  <si>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</si>
  <si>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</si>
  <si>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</si>
  <si>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</si>
  <si>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</si>
  <si>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</si>
  <si>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</si>
  <si>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</si>
  <si>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</si>
  <si>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</si>
  <si>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</si>
  <si>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</si>
  <si>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</si>
  <si>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</si>
  <si>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</si>
  <si>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</si>
  <si>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</si>
  <si>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</si>
  <si>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</si>
  <si>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</si>
  <si>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</si>
  <si>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</si>
  <si>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</si>
  <si>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</si>
  <si>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</si>
  <si>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</si>
  <si>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</si>
  <si>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</si>
  <si>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</si>
  <si>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</si>
  <si>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</si>
  <si>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</si>
  <si>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</si>
  <si>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</si>
  <si>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</si>
  <si>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</si>
  <si>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</si>
  <si>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</si>
  <si>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</si>
  <si>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</si>
  <si>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</si>
  <si>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</si>
  <si>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</si>
  <si>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</si>
  <si>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</si>
  <si>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</si>
  <si>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</si>
  <si>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</si>
  <si>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</si>
  <si>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</si>
  <si>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</si>
  <si>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</si>
  <si>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</si>
  <si>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</si>
  <si>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</si>
  <si>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</si>
  <si>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</si>
  <si>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</si>
  <si>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</si>
  <si>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</si>
  <si>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</si>
  <si>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</si>
  <si>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</si>
  <si>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</si>
  <si>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</si>
  <si>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</si>
  <si>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</si>
  <si>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</si>
  <si>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</si>
  <si>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</si>
  <si>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</si>
  <si>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</si>
  <si>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</si>
  <si>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</si>
  <si>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</si>
  <si>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</si>
  <si>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</si>
  <si>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</si>
  <si>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</si>
  <si>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</si>
  <si>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</si>
  <si>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</si>
  <si>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</si>
  <si>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</si>
  <si>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</si>
  <si>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</si>
  <si>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</si>
  <si>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</si>
  <si>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</si>
  <si>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</si>
  <si>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</si>
  <si>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</si>
  <si>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</si>
  <si>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</si>
  <si>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</si>
  <si>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</si>
  <si>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</si>
  <si>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</si>
  <si>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</si>
  <si>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</si>
  <si>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</si>
  <si>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</si>
  <si>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</si>
  <si>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</si>
  <si>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</si>
  <si>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</si>
  <si>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</si>
  <si>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</si>
  <si>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</si>
  <si>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</si>
  <si>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</si>
  <si>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</si>
  <si>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</si>
  <si>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</si>
  <si>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</si>
  <si>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</si>
  <si>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</si>
  <si>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</si>
  <si>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</si>
  <si>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</si>
  <si>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</si>
  <si>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</si>
  <si>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</si>
  <si>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</si>
  <si>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</si>
  <si>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</si>
  <si>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</si>
  <si>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</si>
  <si>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</si>
  <si>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</si>
  <si>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</si>
  <si>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</si>
  <si>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</si>
  <si>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</si>
  <si>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</si>
  <si>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</si>
  <si>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</si>
  <si>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</si>
  <si>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</si>
  <si>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</si>
  <si>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</si>
  <si>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</si>
  <si>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</si>
  <si>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</si>
  <si>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</si>
  <si>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</si>
  <si>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</si>
  <si>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</si>
  <si>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</si>
  <si>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</si>
  <si>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</si>
  <si>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</si>
  <si>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</si>
  <si>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</si>
  <si>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</si>
  <si>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</si>
  <si>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</si>
  <si>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</si>
  <si>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</si>
  <si>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</si>
  <si>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</si>
  <si>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</si>
  <si>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</si>
  <si>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</si>
  <si>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</si>
  <si>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</si>
  <si>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</si>
  <si>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</si>
  <si>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</si>
  <si>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</si>
  <si>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</si>
  <si>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</si>
  <si>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</si>
  <si>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</si>
  <si>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</si>
  <si>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</si>
  <si>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</si>
  <si>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</si>
  <si>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</si>
  <si>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</si>
  <si>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</si>
  <si>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</si>
  <si>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</si>
  <si>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</si>
  <si>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</si>
  <si>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</si>
  <si>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</si>
  <si>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</si>
  <si>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</si>
  <si>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</si>
  <si>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</si>
  <si>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</si>
  <si>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</si>
  <si>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</si>
  <si>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</si>
  <si>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</si>
  <si>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</si>
  <si>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</si>
  <si>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</si>
  <si>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</si>
  <si>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</si>
  <si>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</si>
  <si>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</si>
  <si>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</si>
  <si>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</si>
  <si>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</si>
  <si>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</si>
  <si>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</si>
  <si>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</si>
  <si>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</si>
  <si>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</si>
  <si>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</si>
  <si>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</si>
  <si>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</si>
  <si>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</si>
  <si>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</si>
  <si>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</si>
  <si>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</si>
  <si>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</si>
  <si>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</si>
  <si>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</si>
  <si>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</si>
  <si>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</si>
  <si>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</si>
  <si>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</si>
  <si>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</si>
  <si>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</si>
  <si>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</si>
  <si>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</si>
  <si>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</si>
  <si>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</si>
  <si>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</si>
  <si>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</si>
  <si>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</si>
  <si>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</si>
  <si>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</si>
  <si>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</si>
  <si>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</si>
  <si>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</si>
  <si>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</si>
  <si>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</si>
  <si>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</si>
  <si>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</si>
  <si>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</si>
  <si>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</si>
  <si>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</si>
  <si>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</si>
  <si>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</si>
  <si>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</si>
  <si>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</si>
  <si>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</si>
  <si>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</si>
  <si>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</si>
  <si>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</si>
  <si>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</si>
  <si>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</si>
  <si>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</si>
  <si>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</si>
  <si>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</si>
  <si>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</si>
  <si>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</si>
  <si>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</si>
  <si>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</si>
  <si>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</si>
  <si>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</si>
  <si>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</si>
  <si>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</si>
  <si>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</si>
  <si>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</si>
  <si>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</si>
  <si>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</si>
  <si>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</si>
  <si>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</si>
  <si>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</si>
  <si>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</si>
  <si>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</si>
  <si>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</si>
  <si>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</si>
  <si>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</si>
  <si>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</si>
  <si>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</si>
  <si>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</si>
  <si>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</si>
  <si>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</si>
  <si>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</si>
  <si>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</si>
  <si>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</si>
  <si>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</si>
  <si>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</si>
  <si>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</si>
  <si>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</si>
  <si>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</si>
  <si>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</si>
  <si>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</si>
  <si>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</si>
  <si>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</si>
  <si>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</si>
  <si>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</si>
  <si>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</si>
  <si>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</si>
  <si>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</si>
  <si>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</si>
  <si>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</si>
  <si>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</si>
  <si>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</si>
  <si>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</si>
  <si>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</si>
  <si>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</si>
  <si>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</si>
  <si>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</si>
  <si>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</si>
  <si>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</si>
  <si>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</si>
  <si>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</si>
  <si>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</si>
  <si>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</si>
  <si>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</si>
  <si>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</si>
  <si>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</si>
  <si>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</si>
  <si>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</si>
  <si>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</si>
  <si>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</si>
  <si>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</si>
  <si>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</si>
  <si>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</si>
  <si>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</si>
  <si>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</si>
  <si>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</si>
  <si>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</si>
  <si>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</si>
  <si>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</si>
  <si>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</si>
  <si>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</si>
  <si>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</si>
  <si>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</si>
  <si>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</si>
  <si>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</si>
  <si>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</si>
  <si>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</si>
  <si>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</si>
  <si>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</si>
  <si>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</si>
  <si>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</si>
  <si>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</si>
  <si>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</si>
  <si>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</si>
  <si>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</si>
  <si>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</si>
  <si>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</si>
  <si>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</si>
  <si>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</si>
  <si>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</si>
  <si>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</si>
  <si>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</si>
  <si>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</si>
  <si>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</si>
  <si>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</si>
  <si>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</si>
  <si>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</si>
  <si>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</si>
  <si>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</si>
  <si>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</si>
  <si>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</si>
  <si>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</si>
  <si>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</si>
  <si>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</si>
  <si>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</si>
  <si>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</si>
  <si>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</si>
  <si>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</si>
  <si>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</si>
  <si>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</si>
  <si>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</si>
  <si>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</si>
  <si>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</si>
  <si>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</si>
  <si>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</si>
  <si>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</si>
  <si>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</si>
  <si>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</si>
  <si>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</si>
  <si>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</si>
  <si>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</si>
  <si>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</si>
  <si>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</si>
  <si>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</si>
  <si>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</si>
  <si>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</si>
  <si>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</si>
  <si>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</si>
  <si>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</si>
  <si>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</si>
  <si>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</si>
  <si>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</si>
  <si>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</si>
  <si>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</si>
  <si>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</si>
  <si>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</si>
  <si>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</si>
  <si>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</si>
  <si>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</si>
  <si>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</si>
  <si>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</si>
  <si>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</si>
  <si>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</si>
  <si>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</si>
  <si>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</si>
  <si>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</si>
  <si>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</si>
  <si>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</si>
  <si>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</si>
  <si>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</si>
  <si>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</si>
  <si>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</si>
  <si>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</si>
  <si>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</si>
  <si>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</si>
  <si>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</si>
  <si>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</si>
  <si>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</si>
  <si>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</si>
  <si>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</si>
  <si>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</si>
  <si>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</si>
  <si>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</si>
  <si>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</si>
  <si>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</si>
  <si>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</si>
  <si>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</si>
  <si>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</si>
  <si>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</si>
  <si>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</si>
  <si>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</si>
  <si>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</si>
  <si>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</si>
  <si>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</si>
  <si>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</si>
  <si>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</si>
  <si>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</si>
  <si>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</si>
  <si>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</si>
  <si>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</si>
  <si>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</si>
  <si>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</si>
  <si>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</si>
  <si>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</si>
  <si>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</si>
  <si>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</si>
  <si>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</si>
  <si>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</si>
  <si>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</si>
  <si>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</si>
  <si>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</si>
  <si>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</si>
  <si>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</si>
  <si>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</si>
  <si>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</si>
  <si>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</si>
  <si>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</si>
  <si>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</si>
  <si>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</si>
  <si>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</si>
  <si>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</si>
  <si>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</si>
  <si>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</si>
  <si>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</si>
  <si>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</si>
  <si>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</si>
  <si>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</si>
  <si>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</si>
  <si>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</si>
  <si>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</si>
  <si>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</si>
  <si>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</si>
  <si>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</si>
  <si>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</si>
  <si>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</si>
  <si>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</si>
  <si>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</si>
  <si>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</si>
  <si>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</si>
  <si>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</si>
  <si>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</si>
  <si>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</si>
  <si>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</si>
  <si>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</si>
  <si>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</si>
  <si>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</si>
  <si>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</si>
  <si>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</si>
  <si>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</si>
  <si>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</si>
  <si>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</si>
  <si>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</si>
  <si>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</si>
  <si>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</si>
  <si>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</si>
  <si>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</si>
  <si>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</si>
  <si>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</si>
  <si>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</si>
  <si>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</si>
  <si>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</si>
  <si>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</si>
  <si>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</si>
  <si>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</si>
  <si>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</si>
  <si>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</si>
  <si>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</si>
  <si>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</si>
  <si>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</si>
  <si>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</si>
  <si>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</si>
  <si>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</si>
  <si>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</si>
  <si>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</si>
  <si>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</si>
  <si>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</si>
  <si>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</si>
  <si>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</si>
  <si>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</si>
  <si>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</si>
  <si>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</si>
  <si>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</si>
  <si>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</si>
  <si>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</si>
  <si>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</si>
  <si>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</si>
  <si>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</si>
  <si>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</si>
  <si>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</si>
  <si>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</si>
  <si>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</si>
  <si>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</si>
  <si>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</si>
  <si>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</si>
  <si>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</si>
  <si>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</si>
  <si>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</si>
  <si>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</si>
  <si>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</si>
  <si>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</si>
  <si>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</si>
  <si>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</si>
  <si>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</si>
  <si>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</si>
  <si>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</si>
  <si>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</si>
  <si>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</si>
  <si>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</si>
  <si>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</si>
  <si>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</si>
  <si>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</si>
  <si>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</si>
  <si>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</si>
  <si>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</si>
  <si>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</si>
  <si>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</si>
  <si>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</si>
  <si>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</si>
  <si>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</si>
  <si>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</si>
  <si>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</si>
  <si>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</si>
  <si>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</si>
  <si>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</si>
  <si>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</si>
  <si>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</si>
  <si>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</si>
  <si>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</si>
  <si>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</si>
  <si>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</si>
  <si>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</si>
  <si>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</si>
  <si>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</si>
  <si>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</si>
  <si>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</si>
  <si>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</si>
  <si>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</si>
  <si>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</si>
  <si>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</si>
  <si>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</si>
  <si>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</si>
  <si>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</si>
  <si>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</si>
  <si>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</si>
  <si>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</si>
  <si>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</si>
  <si>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</si>
  <si>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</si>
  <si>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</si>
  <si>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</si>
  <si>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</si>
  <si>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</si>
  <si>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</si>
  <si>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</si>
  <si>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</si>
  <si>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</si>
  <si>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</si>
  <si>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</si>
  <si>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</si>
  <si>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</si>
  <si>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</si>
  <si>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</si>
  <si>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</si>
  <si>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</si>
  <si>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</si>
  <si>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</si>
  <si>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</si>
  <si>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</si>
  <si>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</si>
  <si>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</si>
  <si>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</si>
  <si>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</si>
  <si>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</si>
  <si>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</si>
  <si>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</si>
  <si>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</si>
  <si>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</si>
  <si>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</si>
  <si>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</si>
  <si>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</si>
  <si>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</si>
  <si>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</si>
  <si>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</si>
  <si>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</si>
  <si>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</si>
  <si>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</si>
  <si>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</si>
  <si>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</si>
  <si>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</si>
  <si>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</si>
  <si>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</si>
  <si>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</si>
  <si>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</si>
  <si>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</si>
  <si>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</si>
  <si>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</si>
  <si>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</si>
  <si>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</si>
  <si>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</si>
  <si>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</si>
  <si>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</si>
  <si>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</si>
  <si>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</si>
  <si>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</si>
  <si>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</si>
  <si>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</si>
  <si>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</si>
  <si>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</si>
  <si>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</si>
  <si>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</si>
  <si>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</si>
  <si>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</si>
  <si>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</si>
  <si>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</si>
  <si>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</si>
  <si>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</si>
  <si>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</si>
  <si>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</si>
  <si>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</si>
  <si>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</si>
  <si>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</si>
  <si>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</si>
  <si>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</si>
  <si>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</si>
  <si>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</si>
  <si>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</si>
  <si>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</si>
  <si>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</si>
  <si>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</si>
  <si>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</si>
  <si>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</si>
  <si>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</si>
  <si>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</si>
  <si>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</si>
  <si>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</si>
  <si>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</si>
  <si>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</si>
  <si>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</si>
  <si>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</si>
  <si>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</si>
  <si>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</si>
  <si>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</si>
  <si>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</si>
  <si>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</si>
  <si>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</si>
  <si>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</si>
  <si>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</si>
  <si>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</si>
  <si>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</si>
  <si>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</si>
  <si>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</si>
  <si>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</si>
  <si>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</si>
  <si>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</si>
  <si>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</si>
  <si>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</si>
  <si>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</si>
  <si>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</si>
  <si>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</si>
  <si>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</si>
  <si>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</si>
  <si>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</si>
  <si>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</si>
  <si>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</si>
  <si>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</si>
  <si>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</si>
  <si>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</si>
  <si>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</si>
  <si>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</si>
  <si>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</si>
  <si>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</si>
  <si>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</si>
  <si>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</si>
  <si>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</si>
  <si>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</si>
  <si>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</si>
  <si>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</si>
  <si>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</si>
  <si>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</si>
  <si>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</si>
  <si>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</si>
  <si>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</si>
  <si>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</si>
  <si>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</si>
  <si>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</si>
  <si>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</si>
  <si>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</si>
  <si>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</si>
  <si>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</si>
  <si>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</si>
  <si>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</si>
  <si>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</si>
  <si>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</si>
  <si>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</si>
  <si>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</si>
  <si>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</si>
  <si>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</si>
  <si>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</si>
  <si>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</si>
  <si>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</si>
  <si>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</si>
  <si>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</si>
  <si>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</si>
  <si>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</si>
  <si>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</si>
  <si>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</si>
  <si>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</si>
  <si>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</si>
  <si>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</si>
  <si>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</si>
  <si>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</si>
  <si>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</si>
  <si>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</si>
  <si>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</si>
  <si>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</si>
  <si>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</si>
  <si>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</si>
  <si>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</si>
  <si>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</si>
  <si>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</si>
  <si>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</si>
  <si>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</si>
  <si>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</si>
  <si>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</si>
  <si>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</si>
  <si>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</si>
  <si>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</si>
  <si>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</si>
  <si>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</si>
  <si>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</si>
  <si>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</si>
  <si>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</si>
  <si>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</si>
  <si>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</si>
  <si>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</si>
  <si>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</si>
  <si>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</si>
  <si>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</si>
  <si>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</si>
  <si>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</si>
  <si>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</si>
  <si>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</si>
  <si>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</si>
  <si>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</si>
  <si>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</si>
  <si>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</si>
  <si>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</si>
  <si>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</si>
  <si>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</si>
  <si>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</si>
  <si>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</si>
  <si>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</si>
  <si>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</si>
  <si>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</si>
  <si>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</si>
  <si>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</si>
  <si>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</si>
  <si>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</si>
  <si>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</si>
  <si>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</si>
  <si>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</si>
  <si>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</si>
  <si>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</si>
  <si>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</si>
  <si>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</si>
  <si>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</si>
  <si>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</si>
  <si>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</si>
  <si>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</si>
  <si>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</si>
  <si>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</si>
  <si>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</si>
  <si>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</si>
  <si>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</si>
  <si>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</si>
  <si>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</si>
  <si>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</si>
  <si>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</si>
  <si>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</si>
  <si>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</si>
  <si>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</si>
  <si>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</si>
  <si>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</si>
  <si>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</si>
  <si>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</si>
  <si>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</si>
  <si>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</si>
  <si>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</si>
  <si>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</si>
  <si>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</si>
  <si>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</si>
  <si>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</si>
  <si>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</si>
  <si>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</si>
  <si>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</si>
  <si>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</si>
  <si>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</si>
  <si>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</si>
  <si>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</si>
  <si>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</si>
  <si>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</si>
  <si>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</si>
  <si>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</si>
  <si>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</si>
  <si>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</si>
  <si>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</si>
  <si>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</si>
  <si>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</si>
  <si>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</si>
  <si>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</si>
  <si>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</si>
  <si>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</si>
  <si>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</si>
  <si>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</si>
  <si>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</si>
  <si>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</si>
  <si>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</si>
  <si>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</si>
  <si>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</si>
  <si>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</si>
  <si>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</si>
  <si>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</si>
  <si>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</si>
  <si>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</si>
  <si>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</si>
  <si>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</si>
  <si>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</si>
  <si>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</si>
  <si>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</si>
  <si>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</si>
  <si>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</si>
  <si>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</si>
  <si>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</si>
  <si>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</si>
  <si>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</si>
  <si>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</si>
  <si>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</si>
  <si>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</si>
  <si>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</si>
  <si>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</si>
  <si>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</si>
  <si>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</si>
  <si>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</si>
  <si>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</si>
  <si>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</si>
  <si>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</si>
  <si>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</si>
  <si>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</si>
  <si>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</si>
  <si>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</si>
  <si>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</si>
  <si>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</si>
  <si>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</si>
  <si>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</si>
  <si>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</si>
  <si>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</si>
  <si>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</si>
  <si>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</si>
  <si>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</si>
  <si>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</si>
  <si>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</si>
  <si>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</si>
  <si>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</si>
  <si>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</si>
  <si>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</si>
  <si>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</si>
  <si>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</si>
  <si>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</si>
  <si>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</si>
  <si>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</si>
  <si>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</si>
  <si>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</si>
  <si>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</si>
  <si>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</si>
  <si>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</si>
  <si>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</si>
  <si>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</si>
  <si>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</si>
  <si>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</si>
  <si>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</si>
  <si>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</si>
  <si>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</si>
  <si>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</si>
  <si>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</si>
  <si>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</si>
  <si>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</si>
  <si>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</si>
  <si>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</si>
  <si>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</si>
  <si>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</si>
  <si>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</si>
  <si>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</si>
  <si>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</si>
  <si>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</si>
  <si>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</si>
  <si>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</si>
  <si>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</si>
  <si>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</si>
  <si>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</si>
  <si>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</si>
  <si>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</si>
  <si>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</si>
  <si>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</si>
  <si>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</si>
  <si>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</si>
  <si>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</si>
  <si>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</si>
  <si>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</si>
  <si>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</si>
  <si>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</si>
  <si>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</si>
  <si>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</si>
  <si>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</si>
  <si>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</si>
  <si>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</si>
  <si>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</si>
  <si>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</si>
  <si>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</si>
  <si>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</si>
  <si>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</si>
  <si>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</si>
  <si>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</si>
  <si>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</si>
  <si>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</si>
  <si>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</si>
  <si>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</si>
  <si>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</si>
  <si>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</si>
  <si>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</si>
  <si>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</si>
  <si>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</si>
  <si>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</si>
  <si>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</si>
  <si>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</si>
  <si>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</si>
  <si>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</si>
  <si>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</si>
  <si>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</si>
  <si>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</si>
  <si>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</si>
  <si>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</si>
  <si>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</si>
  <si>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</si>
  <si>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</si>
  <si>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</si>
  <si>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</si>
  <si>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</si>
  <si>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</si>
  <si>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</si>
  <si>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</si>
  <si>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</si>
  <si>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</si>
  <si>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</si>
  <si>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</si>
  <si>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</si>
  <si>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</si>
  <si>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</si>
  <si>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</si>
  <si>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</si>
  <si>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</si>
  <si>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</si>
  <si>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</si>
  <si>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</si>
  <si>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</si>
  <si>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</si>
  <si>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</si>
  <si>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</si>
  <si>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</si>
  <si>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</si>
  <si>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</si>
  <si>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</si>
  <si>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</si>
  <si>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</si>
  <si>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</si>
  <si>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</si>
  <si>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</si>
  <si>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</si>
  <si>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</si>
  <si>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</si>
  <si>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</si>
  <si>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</si>
  <si>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</si>
  <si>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</si>
  <si>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</si>
  <si>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</si>
  <si>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</si>
  <si>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</si>
  <si>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</si>
  <si>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</si>
  <si>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</si>
  <si>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</si>
  <si>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</si>
  <si>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</si>
  <si>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</si>
  <si>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</si>
  <si>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</si>
  <si>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</si>
  <si>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</si>
  <si>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</si>
  <si>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</si>
  <si>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</si>
  <si>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</si>
  <si>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</si>
  <si>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</si>
  <si>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</si>
  <si>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</si>
  <si>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</si>
  <si>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</si>
  <si>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</si>
  <si>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</si>
  <si>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</si>
  <si>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</si>
  <si>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</si>
  <si>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</si>
  <si>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</si>
  <si>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</si>
  <si>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</si>
  <si>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</si>
  <si>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</si>
  <si>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</si>
  <si>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</si>
  <si>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</si>
  <si>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</si>
  <si>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</si>
  <si>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</si>
  <si>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</si>
  <si>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</si>
  <si>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</si>
  <si>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</si>
  <si>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</si>
  <si>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</si>
  <si>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</si>
  <si>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</si>
  <si>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</si>
  <si>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</si>
  <si>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</si>
  <si>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</si>
  <si>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</si>
  <si>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</si>
  <si>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</si>
  <si>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</si>
  <si>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</si>
  <si>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</si>
  <si>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</si>
  <si>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</si>
  <si>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</si>
  <si>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</si>
  <si>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</si>
  <si>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</si>
  <si>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</si>
  <si>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</si>
  <si>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</si>
  <si>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</si>
  <si>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</si>
  <si>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</si>
  <si>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</si>
  <si>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</si>
  <si>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</si>
  <si>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</si>
  <si>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</si>
  <si>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</si>
  <si>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</si>
  <si>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</si>
  <si>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</si>
  <si>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</si>
  <si>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</si>
  <si>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</si>
  <si>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</si>
  <si>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</si>
  <si>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</si>
  <si>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</si>
  <si>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</si>
  <si>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</si>
  <si>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</si>
  <si>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</si>
  <si>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</si>
  <si>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</si>
  <si>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</si>
  <si>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</si>
  <si>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</si>
  <si>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</si>
  <si>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</si>
  <si>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</si>
  <si>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</si>
  <si>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</si>
  <si>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</si>
  <si>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</si>
  <si>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</si>
  <si>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</si>
  <si>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</si>
  <si>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</si>
  <si>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</si>
  <si>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</si>
  <si>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</si>
  <si>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</si>
  <si>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</si>
  <si>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</si>
  <si>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</si>
  <si>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</si>
  <si>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</si>
  <si>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</si>
  <si>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</si>
  <si>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</si>
  <si>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</si>
  <si>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</si>
  <si>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</si>
  <si>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</si>
  <si>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</si>
  <si>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</si>
  <si>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</si>
  <si>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</si>
  <si>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</si>
  <si>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</si>
  <si>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</si>
  <si>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</si>
  <si>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</si>
  <si>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</si>
  <si>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</si>
  <si>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</si>
  <si>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</si>
  <si>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</si>
  <si>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</si>
  <si>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</si>
  <si>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</si>
  <si>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</si>
  <si>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</si>
  <si>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</si>
  <si>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</si>
  <si>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</si>
  <si>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</si>
  <si>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</si>
  <si>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</si>
  <si>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</si>
  <si>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</si>
  <si>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</si>
  <si>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</si>
  <si>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</si>
  <si>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</si>
  <si>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</si>
  <si>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</si>
  <si>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</si>
  <si>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</si>
  <si>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</si>
  <si>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</si>
  <si>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</si>
  <si>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</si>
  <si>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</si>
  <si>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</si>
  <si>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</si>
  <si>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</si>
  <si>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</si>
  <si>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</si>
  <si>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</si>
  <si>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</si>
  <si>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</si>
  <si>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</si>
  <si>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</si>
  <si>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</si>
  <si>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</si>
  <si>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</si>
  <si>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</si>
  <si>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</si>
  <si>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</si>
  <si>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</si>
  <si>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</si>
  <si>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</si>
  <si>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</si>
  <si>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</si>
  <si>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</si>
  <si>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</si>
  <si>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</si>
  <si>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</si>
  <si>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</si>
  <si>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</si>
  <si>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</si>
  <si>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</si>
  <si>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</si>
  <si>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</si>
  <si>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</si>
  <si>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</si>
  <si>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</si>
  <si>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</si>
  <si>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</si>
  <si>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</si>
  <si>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</si>
  <si>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</si>
  <si>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</si>
  <si>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</si>
  <si>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</si>
  <si>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</si>
  <si>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</si>
  <si>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</si>
  <si>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</si>
  <si>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</si>
  <si>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</si>
  <si>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</si>
  <si>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</si>
  <si>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</si>
  <si>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</si>
  <si>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</si>
  <si>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</si>
  <si>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</si>
  <si>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</si>
  <si>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</si>
  <si>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</si>
  <si>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</si>
  <si>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</si>
  <si>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</si>
  <si>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</si>
  <si>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</si>
  <si>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</si>
  <si>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</si>
  <si>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</si>
  <si>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</si>
  <si>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</si>
  <si>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</si>
  <si>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</si>
  <si>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</si>
  <si>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</si>
  <si>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</si>
  <si>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</si>
  <si>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</si>
  <si>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</si>
  <si>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</si>
  <si>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</si>
  <si>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</si>
  <si>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</si>
  <si>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</si>
  <si>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</si>
  <si>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</si>
  <si>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</si>
  <si>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</si>
  <si>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</si>
  <si>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</si>
  <si>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</si>
  <si>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</si>
  <si>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</si>
  <si>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</si>
  <si>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</si>
  <si>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</si>
  <si>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</si>
  <si>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</si>
  <si>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</si>
  <si>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</si>
  <si>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</si>
  <si>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</si>
  <si>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</si>
  <si>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</si>
  <si>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</si>
  <si>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</si>
  <si>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</si>
  <si>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</si>
  <si>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</si>
  <si>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</si>
  <si>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</si>
  <si>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</si>
  <si>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</si>
  <si>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</si>
  <si>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</si>
  <si>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</si>
  <si>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</si>
  <si>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</si>
  <si>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</si>
  <si>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</si>
  <si>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</si>
  <si>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</si>
  <si>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</si>
  <si>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</si>
  <si>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</si>
  <si>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</si>
  <si>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</si>
  <si>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</si>
  <si>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</si>
  <si>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</si>
  <si>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</si>
  <si>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</si>
  <si>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</si>
  <si>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</si>
  <si>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</si>
  <si>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</si>
  <si>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</si>
  <si>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</si>
  <si>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</si>
  <si>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</si>
  <si>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</si>
  <si>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</si>
  <si>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</si>
  <si>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</si>
  <si>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</si>
  <si>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</si>
  <si>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</si>
  <si>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</si>
  <si>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</si>
  <si>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</si>
  <si>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</si>
  <si>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</si>
  <si>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</si>
  <si>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</si>
  <si>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</si>
  <si>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</si>
  <si>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</si>
  <si>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</si>
  <si>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</si>
  <si>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</si>
  <si>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</si>
  <si>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</si>
  <si>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</si>
  <si>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</si>
  <si>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</si>
  <si>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</si>
  <si>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</si>
  <si>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</si>
  <si>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</si>
  <si>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</si>
  <si>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</si>
  <si>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</si>
  <si>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</si>
  <si>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</si>
  <si>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</si>
  <si>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</si>
  <si>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</si>
  <si>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</si>
  <si>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</si>
  <si>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</si>
  <si>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</si>
  <si>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</si>
  <si>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</si>
  <si>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</si>
  <si>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</si>
  <si>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</si>
  <si>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</si>
  <si>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</si>
  <si>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</si>
  <si>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</si>
  <si>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</si>
  <si>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</si>
  <si>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</si>
  <si>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</si>
  <si>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</si>
  <si>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</si>
  <si>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</si>
  <si>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</si>
  <si>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</si>
  <si>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</si>
  <si>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</si>
  <si>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</si>
  <si>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</si>
  <si>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</si>
  <si>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</si>
  <si>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</si>
  <si>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</si>
  <si>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</si>
  <si>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</si>
  <si>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</si>
  <si>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</si>
  <si>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</si>
  <si>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</si>
  <si>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</si>
  <si>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</si>
  <si>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</si>
  <si>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</si>
  <si>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</si>
  <si>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</si>
  <si>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</si>
  <si>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</si>
  <si>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</si>
  <si>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</si>
  <si>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</si>
  <si>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</si>
  <si>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</si>
  <si>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</si>
  <si>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</si>
  <si>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</si>
  <si>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</si>
  <si>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</si>
  <si>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</si>
  <si>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</si>
  <si>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</si>
  <si>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</si>
  <si>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</si>
  <si>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</si>
  <si>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</si>
  <si>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</si>
  <si>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</si>
  <si>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</si>
  <si>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</si>
  <si>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</si>
  <si>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</si>
  <si>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</si>
  <si>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</si>
  <si>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</si>
  <si>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</si>
  <si>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</si>
  <si>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</si>
  <si>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</si>
  <si>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</si>
  <si>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</si>
  <si>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</si>
  <si>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</si>
  <si>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</si>
  <si>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</si>
  <si>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</si>
  <si>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</si>
  <si>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</si>
  <si>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</si>
  <si>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</si>
  <si>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</si>
  <si>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</si>
  <si>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</si>
  <si>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</si>
  <si>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</si>
  <si>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</si>
  <si>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</si>
  <si>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</si>
  <si>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</si>
  <si>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</si>
  <si>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</si>
  <si>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</si>
  <si>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</si>
  <si>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</si>
  <si>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</si>
  <si>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</si>
  <si>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</si>
  <si>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</si>
  <si>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</si>
  <si>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</si>
  <si>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</si>
  <si>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</si>
  <si>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</si>
  <si>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</si>
  <si>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</si>
  <si>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</si>
  <si>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</si>
  <si>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</si>
  <si>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</si>
  <si>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</si>
  <si>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</si>
  <si>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</si>
  <si>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</si>
  <si>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</si>
  <si>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</si>
  <si>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</si>
  <si>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</si>
  <si>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</si>
  <si>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</si>
  <si>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</si>
  <si>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</si>
  <si>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</si>
  <si>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</si>
  <si>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</si>
  <si>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</si>
  <si>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</si>
  <si>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</si>
  <si>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</si>
  <si>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</si>
  <si>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</si>
  <si>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</si>
  <si>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</si>
  <si>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</si>
  <si>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</si>
  <si>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</si>
  <si>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</si>
  <si>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</si>
  <si>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</si>
  <si>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</si>
  <si>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</si>
  <si>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</si>
  <si>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</si>
  <si>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</si>
  <si>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</si>
  <si>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</si>
  <si>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</si>
  <si>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</si>
  <si>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</si>
  <si>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</si>
  <si>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</si>
  <si>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</si>
  <si>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</si>
  <si>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</si>
  <si>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</si>
  <si>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</si>
  <si>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</si>
  <si>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</si>
  <si>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</si>
  <si>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</si>
  <si>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</si>
  <si>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</si>
  <si>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</si>
  <si>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</si>
  <si>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</si>
  <si>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</si>
  <si>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</si>
  <si>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</si>
  <si>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</si>
  <si>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</si>
  <si>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</si>
  <si>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</si>
  <si>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</si>
  <si>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</si>
  <si>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</si>
  <si>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</si>
  <si>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</si>
  <si>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</si>
  <si>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</si>
  <si>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</si>
  <si>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</si>
  <si>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</si>
  <si>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</si>
  <si>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</si>
  <si>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</si>
  <si>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</si>
  <si>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</si>
  <si>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</si>
  <si>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</si>
  <si>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</si>
  <si>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</si>
  <si>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</si>
  <si>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</si>
  <si>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</si>
  <si>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</si>
  <si>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</si>
  <si>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</si>
  <si>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</si>
  <si>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</si>
  <si>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</si>
  <si>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</si>
  <si>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</si>
  <si>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</si>
  <si>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</si>
  <si>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</si>
  <si>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</si>
  <si>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</si>
  <si>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</si>
  <si>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</si>
  <si>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</si>
  <si>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</si>
  <si>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</si>
  <si>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</si>
  <si>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</si>
  <si>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</si>
  <si>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</si>
  <si>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</si>
  <si>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</si>
  <si>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</si>
  <si>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</si>
  <si>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</si>
  <si>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</si>
  <si>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</si>
  <si>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</si>
  <si>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</si>
  <si>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</si>
  <si>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</si>
  <si>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</si>
  <si>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</si>
  <si>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</si>
  <si>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</si>
  <si>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</si>
  <si>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</si>
  <si>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</si>
  <si>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</si>
  <si>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</si>
  <si>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</si>
  <si>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</si>
  <si>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</si>
  <si>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</si>
  <si>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</si>
  <si>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</si>
  <si>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</si>
  <si>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</si>
  <si>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</si>
  <si>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</si>
  <si>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</si>
  <si>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</si>
  <si>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</si>
  <si>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</si>
  <si>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</si>
  <si>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</si>
  <si>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</si>
  <si>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</si>
  <si>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</si>
  <si>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</si>
  <si>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</si>
  <si>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</si>
  <si>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</si>
  <si>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</si>
  <si>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</si>
  <si>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</si>
  <si>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</si>
  <si>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</si>
  <si>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</si>
  <si>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</si>
  <si>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</si>
  <si>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</si>
  <si>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</si>
  <si>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</si>
  <si>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</si>
  <si>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</si>
  <si>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</si>
  <si>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</si>
  <si>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</si>
  <si>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</si>
  <si>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</si>
  <si>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</si>
  <si>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</si>
  <si>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</si>
  <si>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</si>
  <si>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</si>
  <si>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</si>
  <si>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</si>
  <si>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</si>
  <si>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</si>
  <si>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</si>
  <si>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</si>
  <si>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</si>
  <si>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</si>
  <si>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</si>
  <si>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</si>
  <si>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</si>
  <si>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</si>
  <si>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</si>
  <si>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</si>
  <si>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</si>
  <si>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</si>
  <si>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</si>
  <si>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</si>
  <si>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</si>
  <si>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</si>
  <si>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</si>
  <si>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</si>
  <si>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</si>
  <si>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</si>
  <si>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</si>
  <si>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</si>
  <si>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</si>
  <si>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</si>
  <si>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</si>
  <si>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</si>
  <si>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</si>
  <si>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</si>
  <si>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</si>
  <si>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</si>
  <si>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</si>
  <si>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</si>
  <si>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</si>
  <si>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</si>
  <si>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</si>
  <si>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</si>
  <si>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</si>
  <si>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</si>
  <si>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</si>
  <si>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</si>
  <si>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</si>
  <si>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</si>
  <si>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</si>
  <si>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</si>
  <si>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</si>
  <si>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</si>
  <si>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</si>
  <si>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</si>
  <si>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</si>
  <si>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</si>
  <si>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</si>
  <si>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</si>
  <si>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</si>
  <si>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</si>
  <si>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</si>
  <si>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</si>
  <si>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</si>
  <si>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</si>
  <si>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</si>
  <si>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</si>
  <si>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</si>
  <si>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</si>
  <si>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</si>
  <si>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</si>
  <si>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</si>
  <si>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</si>
  <si>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</si>
  <si>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</si>
  <si>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</si>
  <si>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</si>
  <si>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</si>
  <si>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</si>
  <si>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</si>
  <si>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</si>
  <si>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</si>
  <si>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</si>
  <si>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</si>
  <si>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</si>
  <si>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</si>
  <si>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</si>
  <si>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</si>
  <si>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</si>
  <si>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</si>
  <si>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</si>
  <si>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</si>
  <si>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</si>
  <si>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</si>
  <si>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</si>
  <si>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</si>
  <si>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</si>
  <si>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</si>
  <si>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</si>
  <si>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</si>
  <si>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</si>
  <si>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</si>
  <si>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</si>
  <si>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</si>
  <si>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</si>
  <si>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</si>
  <si>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</si>
  <si>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</si>
  <si>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</si>
  <si>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</si>
  <si>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</si>
  <si>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</si>
  <si>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</si>
  <si>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</si>
  <si>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</si>
  <si>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</si>
  <si>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</si>
  <si>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</si>
  <si>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</si>
  <si>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</si>
  <si>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</si>
  <si>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</si>
  <si>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</si>
  <si>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</si>
  <si>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</si>
  <si>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</si>
  <si>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</si>
  <si>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</si>
  <si>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</si>
  <si>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</si>
  <si>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</si>
  <si>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</si>
  <si>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</si>
  <si>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</si>
  <si>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</si>
  <si>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</si>
  <si>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</si>
  <si>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</si>
  <si>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</si>
  <si>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</si>
  <si>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</si>
  <si>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</si>
  <si>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</si>
  <si>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</si>
  <si>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</si>
  <si>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</si>
  <si>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</si>
  <si>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</si>
  <si>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</si>
  <si>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</si>
  <si>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</si>
  <si>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</si>
  <si>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</si>
  <si>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</si>
  <si>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</si>
  <si>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</si>
  <si>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</si>
  <si>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</si>
  <si>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</si>
  <si>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</si>
  <si>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</si>
  <si>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</si>
  <si>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</si>
  <si>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</si>
  <si>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</si>
  <si>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</si>
  <si>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</si>
  <si>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</si>
  <si>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</si>
  <si>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</si>
  <si>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</si>
  <si>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</si>
  <si>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</si>
  <si>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</si>
  <si>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</si>
  <si>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</si>
  <si>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</si>
  <si>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</si>
  <si>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</si>
  <si>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</si>
  <si>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</si>
  <si>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</si>
  <si>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</si>
  <si>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</si>
  <si>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</si>
  <si>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</si>
  <si>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</si>
  <si>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</si>
  <si>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</si>
  <si>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</si>
  <si>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</si>
  <si>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</si>
  <si>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</si>
  <si>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</si>
  <si>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</si>
  <si>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</si>
  <si>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</si>
  <si>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</si>
  <si>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</si>
  <si>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</si>
  <si>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</si>
  <si>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</si>
  <si>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</si>
  <si>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</si>
  <si>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</si>
  <si>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</si>
  <si>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</si>
  <si>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</si>
  <si>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</si>
  <si>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</si>
  <si>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</si>
  <si>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</si>
  <si>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</si>
  <si>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</si>
  <si>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</si>
  <si>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</si>
  <si>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</si>
  <si>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</si>
  <si>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</si>
  <si>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</si>
  <si>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</si>
  <si>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</si>
  <si>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</si>
  <si>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</si>
  <si>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</si>
  <si>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</si>
  <si>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</si>
  <si>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</si>
  <si>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</si>
  <si>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</si>
  <si>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</si>
  <si>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</si>
  <si>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</si>
  <si>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</si>
  <si>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</si>
  <si>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</si>
  <si>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</si>
  <si>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</si>
  <si>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</si>
  <si>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</si>
  <si>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</si>
  <si>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</si>
  <si>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</si>
  <si>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</si>
  <si>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</si>
  <si>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</si>
  <si>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</si>
  <si>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</si>
  <si>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</si>
  <si>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</si>
  <si>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</si>
  <si>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</si>
  <si>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</si>
  <si>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</si>
  <si>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</si>
  <si>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</si>
  <si>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</si>
  <si>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</si>
  <si>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</si>
  <si>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</si>
  <si>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</si>
  <si>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</si>
  <si>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</si>
  <si>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</si>
  <si>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</si>
  <si>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</si>
  <si>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</si>
  <si>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</si>
  <si>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</si>
  <si>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</si>
  <si>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</si>
  <si>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</si>
  <si>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</si>
  <si>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</si>
  <si>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</si>
  <si>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</si>
  <si>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</si>
  <si>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</si>
  <si>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</si>
  <si>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</si>
  <si>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</si>
  <si>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</si>
  <si>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</si>
  <si>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</si>
  <si>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</si>
  <si>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</si>
  <si>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</si>
  <si>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</si>
  <si>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</si>
  <si>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</si>
  <si>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</si>
  <si>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</si>
  <si>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</si>
  <si>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</si>
  <si>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</si>
  <si>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</si>
  <si>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</si>
  <si>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</si>
  <si>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</si>
  <si>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</si>
  <si>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</si>
  <si>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</si>
  <si>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</si>
  <si>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</si>
  <si>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</si>
  <si>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</si>
  <si>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</si>
  <si>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</si>
  <si>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</si>
  <si>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</si>
  <si>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</si>
  <si>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</si>
  <si>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</si>
  <si>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</si>
  <si>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</si>
  <si>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</si>
  <si>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</si>
  <si>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</si>
  <si>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</si>
  <si>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</si>
  <si>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</si>
  <si>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</si>
  <si>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</si>
  <si>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</si>
  <si>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</si>
  <si>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</si>
  <si>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</si>
  <si>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</si>
  <si>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</si>
  <si>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</si>
  <si>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</si>
  <si>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</si>
  <si>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</si>
  <si>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</si>
  <si>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</si>
  <si>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</si>
  <si>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</si>
  <si>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</si>
  <si>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</si>
  <si>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</si>
  <si>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</si>
  <si>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</si>
  <si>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</si>
  <si>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</si>
  <si>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</si>
  <si>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</si>
  <si>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</si>
  <si>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</si>
  <si>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</si>
  <si>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</si>
  <si>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</si>
  <si>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</si>
  <si>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</si>
  <si>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</si>
  <si>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</si>
  <si>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</si>
  <si>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</si>
  <si>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</si>
  <si>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</si>
  <si>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</si>
  <si>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</si>
  <si>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</si>
  <si>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</si>
  <si>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</si>
  <si>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</si>
  <si>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</si>
  <si>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</si>
  <si>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</si>
  <si>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</si>
  <si>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</si>
  <si>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</si>
  <si>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</si>
  <si>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</si>
  <si>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</si>
  <si>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</si>
  <si>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</si>
  <si>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</si>
  <si>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</si>
  <si>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</si>
  <si>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</si>
  <si>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</si>
  <si>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</si>
  <si>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</si>
  <si>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</si>
  <si>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</si>
  <si>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</si>
  <si>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</si>
  <si>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</si>
  <si>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</si>
  <si>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</si>
  <si>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</si>
  <si>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</si>
  <si>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</si>
  <si>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</si>
  <si>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</si>
  <si>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</si>
  <si>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</si>
  <si>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</si>
  <si>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</si>
  <si>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</si>
  <si>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</si>
  <si>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</si>
  <si>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</si>
  <si>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</si>
  <si>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</si>
  <si>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</si>
  <si>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</si>
  <si>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</si>
  <si>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</si>
  <si>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</si>
  <si>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</si>
  <si>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</si>
  <si>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</si>
  <si>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</si>
  <si>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</si>
  <si>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</si>
  <si>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</si>
  <si>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</si>
  <si>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</si>
  <si>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</si>
  <si>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</si>
  <si>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</si>
  <si>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</si>
  <si>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</si>
  <si>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</si>
  <si>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</si>
  <si>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</si>
  <si>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</si>
  <si>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</si>
  <si>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</si>
  <si>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</si>
  <si>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</si>
  <si>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</si>
  <si>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</si>
  <si>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</si>
  <si>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</si>
  <si>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</si>
  <si>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</si>
  <si>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</si>
  <si>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</si>
  <si>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</si>
  <si>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</si>
  <si>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</si>
  <si>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</si>
  <si>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</si>
  <si>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</si>
  <si>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</si>
  <si>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</si>
  <si>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</si>
  <si>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</si>
  <si>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</si>
  <si>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</si>
  <si>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</si>
  <si>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</si>
  <si>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</si>
  <si>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</si>
  <si>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</si>
  <si>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</si>
  <si>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</si>
  <si>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</si>
  <si>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</si>
  <si>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</si>
  <si>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</si>
  <si>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</si>
  <si>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</si>
  <si>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</si>
  <si>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</si>
  <si>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</si>
  <si>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</si>
  <si>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</si>
  <si>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</si>
  <si>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</si>
  <si>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</si>
  <si>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</si>
  <si>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</si>
  <si>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</si>
  <si>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</si>
  <si>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</si>
  <si>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</si>
  <si>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</si>
  <si>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</si>
  <si>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</si>
  <si>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</si>
  <si>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</si>
  <si>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</si>
  <si>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</si>
  <si>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</si>
  <si>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</si>
  <si>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</si>
  <si>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</si>
  <si>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</si>
  <si>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</si>
  <si>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</si>
  <si>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</si>
  <si>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</si>
  <si>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</si>
  <si>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</si>
  <si>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</si>
  <si>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</si>
  <si>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</si>
  <si>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</si>
  <si>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</si>
  <si>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</si>
  <si>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</si>
  <si>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</si>
  <si>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</si>
  <si>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</si>
  <si>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</si>
  <si>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</si>
  <si>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</si>
  <si>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</si>
  <si>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</si>
  <si>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</si>
  <si>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</si>
  <si>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</si>
  <si>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</si>
  <si>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</si>
  <si>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</si>
  <si>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</si>
  <si>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</si>
  <si>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</si>
  <si>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</si>
  <si>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</si>
  <si>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</si>
  <si>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</si>
  <si>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</si>
  <si>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</si>
  <si>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</si>
  <si>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</si>
  <si>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</si>
  <si>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</si>
  <si>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</si>
  <si>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</si>
  <si>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</si>
  <si>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</si>
  <si>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</si>
  <si>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</si>
  <si>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</si>
  <si>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</si>
  <si>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</si>
  <si>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</si>
  <si>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</si>
  <si>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</si>
  <si>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</si>
  <si>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</si>
  <si>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</si>
  <si>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</si>
  <si>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</si>
  <si>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</si>
  <si>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</si>
  <si>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</si>
  <si>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</si>
  <si>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</si>
  <si>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</si>
  <si>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</si>
  <si>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</si>
  <si>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</si>
  <si>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</si>
  <si>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</si>
  <si>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</si>
  <si>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</si>
  <si>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</si>
  <si>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</si>
  <si>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</si>
  <si>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</si>
  <si>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</si>
  <si>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</si>
  <si>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</si>
  <si>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</si>
  <si>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</si>
  <si>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</si>
  <si>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</si>
  <si>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</si>
  <si>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</si>
  <si>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</si>
  <si>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</si>
  <si>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</si>
  <si>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</si>
  <si>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</si>
  <si>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</si>
  <si>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</si>
  <si>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</si>
  <si>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</si>
  <si>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</si>
  <si>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</si>
  <si>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</si>
  <si>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</si>
  <si>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</si>
  <si>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</si>
  <si>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</si>
  <si>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</si>
  <si>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</si>
  <si>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</si>
  <si>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</si>
  <si>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</si>
  <si>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</si>
  <si>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</si>
  <si>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</si>
  <si>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</si>
  <si>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</si>
  <si>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</si>
  <si>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</si>
  <si>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</si>
  <si>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</si>
  <si>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</si>
  <si>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</si>
  <si>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</si>
  <si>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</si>
  <si>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</si>
  <si>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</si>
  <si>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</si>
  <si>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</si>
  <si>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</si>
  <si>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</si>
  <si>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</si>
  <si>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</si>
  <si>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</si>
  <si>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</si>
  <si>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</si>
  <si>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</si>
  <si>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</si>
  <si>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</si>
  <si>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</si>
  <si>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</si>
  <si>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</si>
  <si>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</si>
  <si>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</si>
  <si>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</si>
  <si>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</si>
  <si>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</si>
  <si>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</si>
  <si>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</si>
  <si>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</si>
  <si>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</si>
  <si>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</si>
  <si>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</si>
  <si>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</si>
  <si>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</si>
  <si>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</si>
  <si>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</si>
  <si>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</si>
  <si>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</si>
  <si>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</si>
  <si>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</si>
  <si>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</si>
  <si>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</si>
  <si>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</si>
  <si>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</si>
  <si>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</si>
  <si>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</si>
  <si>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</si>
  <si>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</si>
  <si>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</si>
  <si>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</si>
  <si>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</si>
  <si>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</si>
  <si>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</si>
  <si>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</si>
  <si>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</si>
  <si>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</si>
  <si>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</si>
  <si>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</si>
  <si>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</si>
  <si>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</si>
  <si>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</si>
  <si>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</si>
  <si>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</si>
  <si>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</si>
  <si>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</si>
  <si>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</si>
  <si>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</si>
  <si>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</si>
  <si>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</si>
  <si>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</si>
  <si>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</si>
  <si>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</si>
  <si>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</si>
  <si>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</si>
  <si>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</si>
  <si>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</si>
  <si>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</si>
  <si>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</si>
  <si>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</si>
  <si>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</si>
  <si>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</si>
  <si>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</si>
  <si>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</si>
  <si>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</si>
  <si>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</si>
  <si>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</si>
  <si>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</si>
  <si>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</si>
  <si>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</si>
  <si>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</si>
  <si>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</si>
  <si>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</si>
  <si>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</si>
  <si>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</si>
  <si>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</si>
  <si>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</si>
  <si>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</si>
  <si>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</si>
  <si>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</si>
  <si>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</si>
  <si>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</si>
  <si>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</si>
  <si>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</si>
  <si>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</si>
  <si>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</si>
  <si>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</si>
  <si>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</si>
  <si>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</si>
  <si>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</si>
  <si>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</si>
  <si>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</si>
  <si>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</si>
  <si>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</si>
  <si>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</si>
  <si>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</si>
  <si>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</si>
  <si>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</si>
  <si>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</si>
  <si>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</si>
  <si>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</si>
  <si>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</si>
  <si>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</si>
  <si>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</si>
  <si>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</si>
  <si>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</si>
  <si>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</si>
  <si>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</si>
  <si>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</si>
  <si>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</si>
  <si>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</si>
  <si>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</si>
  <si>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</si>
  <si>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</si>
  <si>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</si>
  <si>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</si>
  <si>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</si>
  <si>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</si>
  <si>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</si>
  <si>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</si>
  <si>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</si>
  <si>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</si>
  <si>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</si>
  <si>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</si>
  <si>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</si>
  <si>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</si>
  <si>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</si>
  <si>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</si>
  <si>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</si>
  <si>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</si>
  <si>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</si>
  <si>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</si>
  <si>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</si>
  <si>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</si>
  <si>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</si>
  <si>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</si>
  <si>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</si>
  <si>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</si>
  <si>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</si>
  <si>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</si>
  <si>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</si>
  <si>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</si>
  <si>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</si>
  <si>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</si>
  <si>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</si>
  <si>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</si>
  <si>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</si>
  <si>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</si>
  <si>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</si>
  <si>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</si>
  <si>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</si>
  <si>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</si>
  <si>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</si>
  <si>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</si>
  <si>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</si>
  <si>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</si>
  <si>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</si>
  <si>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</si>
  <si>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</si>
  <si>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</si>
  <si>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</si>
  <si>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</si>
  <si>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</si>
  <si>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</si>
  <si>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</si>
  <si>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</si>
  <si>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</si>
  <si>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</si>
  <si>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</si>
  <si>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</si>
  <si>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</si>
  <si>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</si>
  <si>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</si>
  <si>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</si>
  <si>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</si>
  <si>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</si>
  <si>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</si>
  <si>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</si>
  <si>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</si>
  <si>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</si>
  <si>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</si>
  <si>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</si>
  <si>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</si>
  <si>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</si>
  <si>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</si>
  <si>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</si>
  <si>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</si>
  <si>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</si>
  <si>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</si>
  <si>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</si>
  <si>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</si>
  <si>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</si>
  <si>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</si>
  <si>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</si>
  <si>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</si>
  <si>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</si>
  <si>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</si>
  <si>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</si>
  <si>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</si>
  <si>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</si>
  <si>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</si>
  <si>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</si>
  <si>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</si>
  <si>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</si>
  <si>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</si>
  <si>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</si>
  <si>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</si>
  <si>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</si>
  <si>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</si>
  <si>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</si>
  <si>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</si>
  <si>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</si>
  <si>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</si>
  <si>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</si>
  <si>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</si>
  <si>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</si>
  <si>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</si>
  <si>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</si>
  <si>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</si>
  <si>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</si>
  <si>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</si>
  <si>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</si>
  <si>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</si>
  <si>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</si>
  <si>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</si>
  <si>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</si>
  <si>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</si>
  <si>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</si>
  <si>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</si>
  <si>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</si>
  <si>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</si>
  <si>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</si>
  <si>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</si>
  <si>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</si>
  <si>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</si>
  <si>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</si>
  <si>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</si>
  <si>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</si>
  <si>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</si>
  <si>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</si>
  <si>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</si>
  <si>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</si>
  <si>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</si>
  <si>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</si>
  <si>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</si>
  <si>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</si>
  <si>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</si>
  <si>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</si>
  <si>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</si>
  <si>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</si>
  <si>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</si>
  <si>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</si>
  <si>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</si>
  <si>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</si>
  <si>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</si>
  <si>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</si>
  <si>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</si>
  <si>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</si>
  <si>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</si>
  <si>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</si>
  <si>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</si>
  <si>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</si>
  <si>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</si>
  <si>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</si>
  <si>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</si>
  <si>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</si>
  <si>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</si>
  <si>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</si>
  <si>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</si>
  <si>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</si>
  <si>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</si>
  <si>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</si>
  <si>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</si>
  <si>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</si>
  <si>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</si>
  <si>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</si>
  <si>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</si>
  <si>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</si>
  <si>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</si>
  <si>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</si>
  <si>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</si>
  <si>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</si>
  <si>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</si>
  <si>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</si>
  <si>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</si>
  <si>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</si>
  <si>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</si>
  <si>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</si>
  <si>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</si>
  <si>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</si>
  <si>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</si>
  <si>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</si>
  <si>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</si>
  <si>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</si>
  <si>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</si>
  <si>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</si>
  <si>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</si>
  <si>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</si>
  <si>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</si>
  <si>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</si>
  <si>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</si>
  <si>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</si>
  <si>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</si>
  <si>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</si>
  <si>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</si>
  <si>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</si>
  <si>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</si>
  <si>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</si>
  <si>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</si>
  <si>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</si>
  <si>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</si>
  <si>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</si>
  <si>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</si>
  <si>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</si>
  <si>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</si>
  <si>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</si>
  <si>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</si>
  <si>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</si>
  <si>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</si>
  <si>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</si>
  <si>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</si>
  <si>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</si>
  <si>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</si>
  <si>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</si>
  <si>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</si>
  <si>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</si>
  <si>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</si>
  <si>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</si>
  <si>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</si>
  <si>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</si>
  <si>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</si>
  <si>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</si>
  <si>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</si>
  <si>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</si>
  <si>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</si>
  <si>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</si>
  <si>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</si>
  <si>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</si>
  <si>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</si>
  <si>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</si>
  <si>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</si>
  <si>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</si>
  <si>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</si>
  <si>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</si>
  <si>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</si>
  <si>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</si>
  <si>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</si>
  <si>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</si>
  <si>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</si>
  <si>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</si>
  <si>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</si>
  <si>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</si>
  <si>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</si>
  <si>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</si>
  <si>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</si>
  <si>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</si>
  <si>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</si>
  <si>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</si>
  <si>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</si>
  <si>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</si>
  <si>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</si>
  <si>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</si>
  <si>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</si>
  <si>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</si>
  <si>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</si>
  <si>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</si>
  <si>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</si>
  <si>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</si>
  <si>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</si>
  <si>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</si>
  <si>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</si>
  <si>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</si>
  <si>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</si>
  <si>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</si>
  <si>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</si>
  <si>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</si>
  <si>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</si>
  <si>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</si>
  <si>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</si>
  <si>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</si>
  <si>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</si>
  <si>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</si>
  <si>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</si>
  <si>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</si>
  <si>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</si>
  <si>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</si>
  <si>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</si>
  <si>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</si>
  <si>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</si>
  <si>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</si>
  <si>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</si>
  <si>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</si>
  <si>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</si>
  <si>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</si>
  <si>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</si>
  <si>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</si>
  <si>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</si>
  <si>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</si>
  <si>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</si>
  <si>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</si>
  <si>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</si>
  <si>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</si>
  <si>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</si>
  <si>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</si>
  <si>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</si>
  <si>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</si>
  <si>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</si>
  <si>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</si>
  <si>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</si>
  <si>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</si>
  <si>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</si>
  <si>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</si>
  <si>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</si>
  <si>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</si>
  <si>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</si>
  <si>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</si>
  <si>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</si>
  <si>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</si>
  <si>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</si>
  <si>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</si>
  <si>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</si>
  <si>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</si>
  <si>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</si>
  <si>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</si>
  <si>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</si>
  <si>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</si>
  <si>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</si>
  <si>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</si>
  <si>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</si>
  <si>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</si>
  <si>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</si>
  <si>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</si>
  <si>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</si>
  <si>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</si>
  <si>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</si>
  <si>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</si>
  <si>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</si>
  <si>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</si>
  <si>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</si>
  <si>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</si>
  <si>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</si>
  <si>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</si>
  <si>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</si>
  <si>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</si>
  <si>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</si>
  <si>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</si>
  <si>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</si>
  <si>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</si>
  <si>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</si>
  <si>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</si>
  <si>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</si>
  <si>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</si>
  <si>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</si>
  <si>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</si>
  <si>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</si>
  <si>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</si>
  <si>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</si>
  <si>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</si>
  <si>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</si>
  <si>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</si>
  <si>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</si>
  <si>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</si>
  <si>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</si>
  <si>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</si>
  <si>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</si>
  <si>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</si>
  <si>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</si>
  <si>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</si>
  <si>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</si>
  <si>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</si>
  <si>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</si>
  <si>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</si>
  <si>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</si>
  <si>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</si>
  <si>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</si>
  <si>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</si>
  <si>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</si>
  <si>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</si>
  <si>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</si>
  <si>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</si>
  <si>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</si>
  <si>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</si>
  <si>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</si>
  <si>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</si>
  <si>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</si>
  <si>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</si>
  <si>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</si>
  <si>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</si>
  <si>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</si>
  <si>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</si>
  <si>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</si>
  <si>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</si>
  <si>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</si>
  <si>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</si>
  <si>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</si>
  <si>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</si>
  <si>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</si>
  <si>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</si>
  <si>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</si>
  <si>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</si>
  <si>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</si>
  <si>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</si>
  <si>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</si>
  <si>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</si>
  <si>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</si>
  <si>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</si>
  <si>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</si>
  <si>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</si>
  <si>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</si>
  <si>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</si>
  <si>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</si>
  <si>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</si>
  <si>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</si>
  <si>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</si>
  <si>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</si>
  <si>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</si>
  <si>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</si>
  <si>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</si>
  <si>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</si>
  <si>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</si>
  <si>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</si>
  <si>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</si>
  <si>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</si>
  <si>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</si>
  <si>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</si>
  <si>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</si>
  <si>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</si>
  <si>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</si>
  <si>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</si>
  <si>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</si>
  <si>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</si>
  <si>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</si>
  <si>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</si>
  <si>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</si>
  <si>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</si>
  <si>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</si>
  <si>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</si>
  <si>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</si>
  <si>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</si>
  <si>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</si>
  <si>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</si>
  <si>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</si>
  <si>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</si>
  <si>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</si>
  <si>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</si>
  <si>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</si>
  <si>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</si>
  <si>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</si>
  <si>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</si>
  <si>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</si>
  <si>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</si>
  <si>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</si>
  <si>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</si>
  <si>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</si>
  <si>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</si>
  <si>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</si>
  <si>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</si>
  <si>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</si>
  <si>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</si>
  <si>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</si>
  <si>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</si>
  <si>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</si>
  <si>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</si>
  <si>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</si>
  <si>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</si>
  <si>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</si>
  <si>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</si>
  <si>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</si>
  <si>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</si>
  <si>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</si>
  <si>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</si>
  <si>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</si>
  <si>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</si>
  <si>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</si>
  <si>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</si>
  <si>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</si>
  <si>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</si>
  <si>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</si>
  <si>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</si>
  <si>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</si>
  <si>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</si>
  <si>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</si>
  <si>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</si>
  <si>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</si>
  <si>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</si>
  <si>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</si>
  <si>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</si>
  <si>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</si>
  <si>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</si>
  <si>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</si>
  <si>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</si>
  <si>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</si>
  <si>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</si>
  <si>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</si>
  <si>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</si>
  <si>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</si>
  <si>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</si>
  <si>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</si>
  <si>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</si>
  <si>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</si>
  <si>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</si>
  <si>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</si>
  <si>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</si>
  <si>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</si>
  <si>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</si>
  <si>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</si>
  <si>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</si>
  <si>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</si>
  <si>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</si>
  <si>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</si>
  <si>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</si>
  <si>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</si>
  <si>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</si>
  <si>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</si>
  <si>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</si>
  <si>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</si>
  <si>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</si>
  <si>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</si>
  <si>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</si>
  <si>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</si>
  <si>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</si>
  <si>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</si>
  <si>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</si>
  <si>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</si>
  <si>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</si>
  <si>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</si>
  <si>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</si>
  <si>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</si>
  <si>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</si>
  <si>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</si>
  <si>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</si>
  <si>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</si>
  <si>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</si>
  <si>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</si>
  <si>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</si>
  <si>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</si>
  <si>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</si>
  <si>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</si>
  <si>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</si>
  <si>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</si>
  <si>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</si>
  <si>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</si>
  <si>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</si>
  <si>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</si>
  <si>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</si>
  <si>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</si>
  <si>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</si>
  <si>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</si>
  <si>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</si>
  <si>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</si>
  <si>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</si>
  <si>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</si>
  <si>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</si>
  <si>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</si>
  <si>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</si>
  <si>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</si>
  <si>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</si>
  <si>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</si>
  <si>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</si>
  <si>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</si>
  <si>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</si>
  <si>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</si>
  <si>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</si>
  <si>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</si>
  <si>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</si>
  <si>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</si>
  <si>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</si>
  <si>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</si>
  <si>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</si>
  <si>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</si>
  <si>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</si>
  <si>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</si>
  <si>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</si>
  <si>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</si>
  <si>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</si>
  <si>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</si>
  <si>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</si>
  <si>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</si>
  <si>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</si>
  <si>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</si>
  <si>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</si>
  <si>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</si>
  <si>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</si>
  <si>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</si>
  <si>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</si>
  <si>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</si>
  <si>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</si>
  <si>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</si>
  <si>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</si>
  <si>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</si>
  <si>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</si>
  <si>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</si>
  <si>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</si>
  <si>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</si>
  <si>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</si>
  <si>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</si>
  <si>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</si>
  <si>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</si>
  <si>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</si>
  <si>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</si>
  <si>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</si>
  <si>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</si>
  <si>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</si>
  <si>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</si>
  <si>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</si>
  <si>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</si>
  <si>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</si>
  <si>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</si>
  <si>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</si>
  <si>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</si>
  <si>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</si>
  <si>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</si>
  <si>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</si>
  <si>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</si>
  <si>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</si>
  <si>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</si>
  <si>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</si>
  <si>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</si>
  <si>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</si>
  <si>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</si>
  <si>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</si>
  <si>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</si>
  <si>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</si>
  <si>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</si>
  <si>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</si>
  <si>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</si>
  <si>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</si>
  <si>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</si>
  <si>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</si>
  <si>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</si>
  <si>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</si>
  <si>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</si>
  <si>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</si>
  <si>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</si>
  <si>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</si>
  <si>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</si>
  <si>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</si>
  <si>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</si>
  <si>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</si>
  <si>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</si>
  <si>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</si>
  <si>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</si>
  <si>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</si>
  <si>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</si>
  <si>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</si>
  <si>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</si>
  <si>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</si>
  <si>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</si>
  <si>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</si>
  <si>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</si>
  <si>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</si>
  <si>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</si>
  <si>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</si>
  <si>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</si>
  <si>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</si>
  <si>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</si>
  <si>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</si>
  <si>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</si>
  <si>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</si>
  <si>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</si>
  <si>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</si>
  <si>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</si>
  <si>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</si>
  <si>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</si>
  <si>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</si>
  <si>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</si>
  <si>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</si>
  <si>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</si>
  <si>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</si>
  <si>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</si>
  <si>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</si>
  <si>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</si>
  <si>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</si>
  <si>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</si>
  <si>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</si>
  <si>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</si>
  <si>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</si>
  <si>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</si>
  <si>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</si>
  <si>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</si>
  <si>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</si>
  <si>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</si>
  <si>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</si>
  <si>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</si>
  <si>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</si>
  <si>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</si>
  <si>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</si>
  <si>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</si>
  <si>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</si>
  <si>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</si>
  <si>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</si>
  <si>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</si>
  <si>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</si>
  <si>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</si>
  <si>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</si>
  <si>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</si>
  <si>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</si>
  <si>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</si>
  <si>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</si>
  <si>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</si>
  <si>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</si>
  <si>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</si>
  <si>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</si>
  <si>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</si>
  <si>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</si>
  <si>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</si>
  <si>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</si>
  <si>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</si>
  <si>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</si>
  <si>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</si>
  <si>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</si>
  <si>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</si>
  <si>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</si>
  <si>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</si>
  <si>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</si>
  <si>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</si>
  <si>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</si>
  <si>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</si>
  <si>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</si>
  <si>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</si>
  <si>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</si>
  <si>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</si>
  <si>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</si>
  <si>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</si>
  <si>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</si>
  <si>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</si>
  <si>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</si>
  <si>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</si>
  <si>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</si>
  <si>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</si>
  <si>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</si>
  <si>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</si>
  <si>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</si>
  <si>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</si>
  <si>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</si>
  <si>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</si>
  <si>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</si>
  <si>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</si>
  <si>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</si>
  <si>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</si>
  <si>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</si>
  <si>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</si>
  <si>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</si>
  <si>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</si>
  <si>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</si>
  <si>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</si>
  <si>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</si>
  <si>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</si>
  <si>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</si>
  <si>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</si>
  <si>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</si>
  <si>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</si>
  <si>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</si>
  <si>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</si>
  <si>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</si>
  <si>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</si>
  <si>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</si>
  <si>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</si>
  <si>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</si>
  <si>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</si>
  <si>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</si>
  <si>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</si>
  <si>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</si>
  <si>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</si>
  <si>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</si>
  <si>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</si>
  <si>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</si>
  <si>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</si>
  <si>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</si>
  <si>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</si>
  <si>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</si>
  <si>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</si>
  <si>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</si>
  <si>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</si>
  <si>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</si>
  <si>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</si>
  <si>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</si>
  <si>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</si>
  <si>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</si>
  <si>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</si>
  <si>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</si>
  <si>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</si>
  <si>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</si>
  <si>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</si>
  <si>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</si>
  <si>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</si>
  <si>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</si>
  <si>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</si>
  <si>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</si>
  <si>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</si>
  <si>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</si>
  <si>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</si>
  <si>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</si>
  <si>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</si>
  <si>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</si>
  <si>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</si>
  <si>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</si>
  <si>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</si>
  <si>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</si>
  <si>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</si>
  <si>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</si>
  <si>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</si>
  <si>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</si>
  <si>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</si>
  <si>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</si>
  <si>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</si>
  <si>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</si>
  <si>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</si>
  <si>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</si>
  <si>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</si>
  <si>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</si>
  <si>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</si>
  <si>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</si>
  <si>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</si>
  <si>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</si>
  <si>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</si>
  <si>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</si>
  <si>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</si>
  <si>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</si>
  <si>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</si>
  <si>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</si>
  <si>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</si>
  <si>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</si>
  <si>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</si>
  <si>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</si>
  <si>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</si>
  <si>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</si>
  <si>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</si>
  <si>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</si>
  <si>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</si>
  <si>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</si>
  <si>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</si>
  <si>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</si>
  <si>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</si>
  <si>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</si>
  <si>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</si>
  <si>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</si>
  <si>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</si>
  <si>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</si>
  <si>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</si>
  <si>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</si>
  <si>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</si>
  <si>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</si>
  <si>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</si>
  <si>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</si>
  <si>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</si>
  <si>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</si>
  <si>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</si>
  <si>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</si>
  <si>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</si>
  <si>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</si>
  <si>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</si>
  <si>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</si>
  <si>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</si>
  <si>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</si>
  <si>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</si>
  <si>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</si>
  <si>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</si>
  <si>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</si>
  <si>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</si>
  <si>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</si>
  <si>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</si>
  <si>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</si>
  <si>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</si>
  <si>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</si>
  <si>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</si>
  <si>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</si>
  <si>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</si>
  <si>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</si>
  <si>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</si>
  <si>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</si>
  <si>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</si>
  <si>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</si>
  <si>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</si>
  <si>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</si>
  <si>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</si>
  <si>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</si>
  <si>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</si>
  <si>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</si>
  <si>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</si>
  <si>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</si>
  <si>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</si>
  <si>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</si>
  <si>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</si>
  <si>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</si>
  <si>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</si>
  <si>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</si>
  <si>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</si>
  <si>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</si>
  <si>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</si>
  <si>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</si>
  <si>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</si>
  <si>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</si>
  <si>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</si>
  <si>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</si>
  <si>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</si>
  <si>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</si>
  <si>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</si>
  <si>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</si>
  <si>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</si>
  <si>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</si>
  <si>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</si>
  <si>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</si>
  <si>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</si>
  <si>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</si>
  <si>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</si>
  <si>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</si>
  <si>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</si>
  <si>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</si>
  <si>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</si>
  <si>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</si>
  <si>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</si>
  <si>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</si>
  <si>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</si>
  <si>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</si>
  <si>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</si>
  <si>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</si>
  <si>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</si>
  <si>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</si>
  <si>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</si>
  <si>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</si>
  <si>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</si>
  <si>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</si>
  <si>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</si>
  <si>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</si>
  <si>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</si>
  <si>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</si>
  <si>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</si>
  <si>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</si>
  <si>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</si>
  <si>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</si>
  <si>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</si>
  <si>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</si>
  <si>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</si>
  <si>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</si>
  <si>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</si>
  <si>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</si>
  <si>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</si>
  <si>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</si>
  <si>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</si>
  <si>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</si>
  <si>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</si>
  <si>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</si>
  <si>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</si>
  <si>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</si>
  <si>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</si>
  <si>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</si>
  <si>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</si>
  <si>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</si>
  <si>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</si>
  <si>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</si>
  <si>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</si>
  <si>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</si>
  <si>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</si>
  <si>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</si>
  <si>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</si>
  <si>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</si>
  <si>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</si>
  <si>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</si>
  <si>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</si>
  <si>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</si>
  <si>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</si>
  <si>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</si>
  <si>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</si>
  <si>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</si>
  <si>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</si>
  <si>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</si>
  <si>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</si>
  <si>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</si>
  <si>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</si>
  <si>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</si>
  <si>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</si>
  <si>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</si>
  <si>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</si>
  <si>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</si>
  <si>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</si>
  <si>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</si>
  <si>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</si>
  <si>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</si>
  <si>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</si>
  <si>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</si>
  <si>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</si>
  <si>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</si>
  <si>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</si>
  <si>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</si>
  <si>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</si>
  <si>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</si>
  <si>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</si>
  <si>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</si>
  <si>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</si>
  <si>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</si>
  <si>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</si>
  <si>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</si>
  <si>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</si>
  <si>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</si>
  <si>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</si>
  <si>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</si>
  <si>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</si>
  <si>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</si>
  <si>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</si>
  <si>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</si>
  <si>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</si>
  <si>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</si>
  <si>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</si>
  <si>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</si>
  <si>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</si>
  <si>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</si>
  <si>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</si>
  <si>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</si>
  <si>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</si>
  <si>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</si>
  <si>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</si>
  <si>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</si>
  <si>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</si>
  <si>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</si>
  <si>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</si>
  <si>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</si>
  <si>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</si>
  <si>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</si>
  <si>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</si>
  <si>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</si>
  <si>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</si>
  <si>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</si>
  <si>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</si>
  <si>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</si>
  <si>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</si>
  <si>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</si>
  <si>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</si>
  <si>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</si>
  <si>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</si>
  <si>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</si>
  <si>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</si>
  <si>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</si>
  <si>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</si>
  <si>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</si>
  <si>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</si>
  <si>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</si>
  <si>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</si>
  <si>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</si>
  <si>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</si>
  <si>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</si>
  <si>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</si>
  <si>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</si>
  <si>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</si>
  <si>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</si>
  <si>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</si>
  <si>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</si>
  <si>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</si>
  <si>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</si>
  <si>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</si>
  <si>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</si>
  <si>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</si>
  <si>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</si>
  <si>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</si>
  <si>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</si>
  <si>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</si>
  <si>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</si>
  <si>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</si>
  <si>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</si>
  <si>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</si>
  <si>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</si>
  <si>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</si>
  <si>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</si>
  <si>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</si>
  <si>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</si>
  <si>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</si>
  <si>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</si>
  <si>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</si>
  <si>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</si>
  <si>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</si>
  <si>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</si>
  <si>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</si>
  <si>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</si>
  <si>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</si>
  <si>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</si>
  <si>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</si>
  <si>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</si>
  <si>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</si>
  <si>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</si>
  <si>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</si>
  <si>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</si>
  <si>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</si>
  <si>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</si>
  <si>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</si>
  <si>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</si>
  <si>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</si>
  <si>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</si>
  <si>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</si>
  <si>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</si>
  <si>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</si>
  <si>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</si>
  <si>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</si>
  <si>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</si>
  <si>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</si>
  <si>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</si>
  <si>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</si>
  <si>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</si>
  <si>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</si>
  <si>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</si>
  <si>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</si>
  <si>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</si>
  <si>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</si>
  <si>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</si>
  <si>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</si>
  <si>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</si>
  <si>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</si>
  <si>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</si>
  <si>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</si>
  <si>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</si>
  <si>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</si>
  <si>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</si>
  <si>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</si>
  <si>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</si>
  <si>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</si>
  <si>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</si>
  <si>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</si>
  <si>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</si>
  <si>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</si>
  <si>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</si>
  <si>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</si>
  <si>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</si>
  <si>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</si>
  <si>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</si>
  <si>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</si>
  <si>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</si>
  <si>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</si>
  <si>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</si>
  <si>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</si>
  <si>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</si>
  <si>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</si>
  <si>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</si>
  <si>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</si>
  <si>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</si>
  <si>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</si>
  <si>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</si>
  <si>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</si>
  <si>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</si>
  <si>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</si>
  <si>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</si>
  <si>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</si>
  <si>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</si>
  <si>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</si>
  <si>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</si>
  <si>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</si>
  <si>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</si>
  <si>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</si>
  <si>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</si>
  <si>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</si>
  <si>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</si>
  <si>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</si>
  <si>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</si>
  <si>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</si>
  <si>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</si>
  <si>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</si>
  <si>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</si>
  <si>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</si>
  <si>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</si>
  <si>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</si>
  <si>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</si>
  <si>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</si>
  <si>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</si>
  <si>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</si>
  <si>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</si>
  <si>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</si>
  <si>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</si>
  <si>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</si>
  <si>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</si>
  <si>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</si>
  <si>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</si>
  <si>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</si>
  <si>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</si>
  <si>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</si>
  <si>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</si>
  <si>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</si>
  <si>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</si>
  <si>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</si>
  <si>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</si>
  <si>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</si>
  <si>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</si>
  <si>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</si>
  <si>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</si>
  <si>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</si>
  <si>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</si>
  <si>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</si>
  <si>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</si>
  <si>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</si>
  <si>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</si>
  <si>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</si>
  <si>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</si>
  <si>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</si>
  <si>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</si>
  <si>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</si>
  <si>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</si>
  <si>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</si>
  <si>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</si>
  <si>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</si>
  <si>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</si>
  <si>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</si>
  <si>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</si>
  <si>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</si>
  <si>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</si>
  <si>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</si>
  <si>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</si>
  <si>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</si>
  <si>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</si>
  <si>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</si>
  <si>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</si>
  <si>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</si>
  <si>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</si>
  <si>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</si>
  <si>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</si>
  <si>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</si>
  <si>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</si>
  <si>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</si>
  <si>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</si>
  <si>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</si>
  <si>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</si>
  <si>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</si>
  <si>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</si>
  <si>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</si>
  <si>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</si>
  <si>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</si>
  <si>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</si>
  <si>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</si>
  <si>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</si>
  <si>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</si>
  <si>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</si>
  <si>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</si>
  <si>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</si>
  <si>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</si>
  <si>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</si>
  <si>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</si>
  <si>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</si>
  <si>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</si>
  <si>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</si>
  <si>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</si>
  <si>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</si>
  <si>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</si>
  <si>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</si>
  <si>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</si>
  <si>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</si>
  <si>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</si>
  <si>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</si>
  <si>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</si>
  <si>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</si>
  <si>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</si>
  <si>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</si>
  <si>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</si>
  <si>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</si>
  <si>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</si>
  <si>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</si>
  <si>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</si>
  <si>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</si>
  <si>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</si>
  <si>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</si>
  <si>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</si>
  <si>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</si>
  <si>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</si>
  <si>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</si>
  <si>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</si>
  <si>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</si>
  <si>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</si>
  <si>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</si>
  <si>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</si>
  <si>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</si>
  <si>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</si>
  <si>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</si>
  <si>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</si>
  <si>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</si>
  <si>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</si>
  <si>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</si>
  <si>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</si>
  <si>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</si>
  <si>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</si>
  <si>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</si>
  <si>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</si>
  <si>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</si>
  <si>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</si>
  <si>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</si>
  <si>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</si>
  <si>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</si>
  <si>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</si>
  <si>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</si>
  <si>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</si>
  <si>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</si>
  <si>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</si>
  <si>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</si>
  <si>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</si>
  <si>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</si>
  <si>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</si>
  <si>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</si>
  <si>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</si>
  <si>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</si>
  <si>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</si>
  <si>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</si>
  <si>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</si>
  <si>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</si>
  <si>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</si>
  <si>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</si>
  <si>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</si>
  <si>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</si>
  <si>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</si>
  <si>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</si>
  <si>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</si>
  <si>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</si>
  <si>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</si>
  <si>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</si>
  <si>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</si>
  <si>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</si>
  <si>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</si>
  <si>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</si>
  <si>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</si>
  <si>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</si>
  <si>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</si>
  <si>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</si>
  <si>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</si>
  <si>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</si>
  <si>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</si>
  <si>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</si>
  <si>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</si>
  <si>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</si>
  <si>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</si>
  <si>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</si>
  <si>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</si>
  <si>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</si>
  <si>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</si>
  <si>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</si>
  <si>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</si>
  <si>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</si>
  <si>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</si>
  <si>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</si>
  <si>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</si>
  <si>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</si>
  <si>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</si>
  <si>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</si>
  <si>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</si>
  <si>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</si>
  <si>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</si>
  <si>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</si>
  <si>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</si>
  <si>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</si>
  <si>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</si>
  <si>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</si>
  <si>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</si>
  <si>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</si>
  <si>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</si>
  <si>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</si>
  <si>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</si>
  <si>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</si>
  <si>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</si>
  <si>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</si>
  <si>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</si>
  <si>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</si>
  <si>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</si>
  <si>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</si>
  <si>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</si>
  <si>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</si>
  <si>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</si>
  <si>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</si>
  <si>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</si>
  <si>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</si>
  <si>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</si>
  <si>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</si>
  <si>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</si>
  <si>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</si>
  <si>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</si>
  <si>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</si>
  <si>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</si>
  <si>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</si>
  <si>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</si>
  <si>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</si>
  <si>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</si>
  <si>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</si>
  <si>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</si>
  <si>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</si>
  <si>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</si>
  <si>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</si>
  <si>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</si>
  <si>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</si>
  <si>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</si>
  <si>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</si>
  <si>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</si>
  <si>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</si>
  <si>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</si>
  <si>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</si>
  <si>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</si>
  <si>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</si>
  <si>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</si>
  <si>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</si>
  <si>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</si>
  <si>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</si>
  <si>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</si>
  <si>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</si>
  <si>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</si>
  <si>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</si>
  <si>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</si>
  <si>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</si>
  <si>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</si>
  <si>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</si>
  <si>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</si>
  <si>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</si>
  <si>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</si>
  <si>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</si>
  <si>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</si>
  <si>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</si>
  <si>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</si>
  <si>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</si>
  <si>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</si>
  <si>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</si>
  <si>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</si>
  <si>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</si>
  <si>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</si>
  <si>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</si>
  <si>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</si>
  <si>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</si>
  <si>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</si>
  <si>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</si>
  <si>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</si>
  <si>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</si>
  <si>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</si>
  <si>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</si>
  <si>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</si>
  <si>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</si>
  <si>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</si>
  <si>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</si>
  <si>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</si>
  <si>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</si>
  <si>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</si>
  <si>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</si>
  <si>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</si>
  <si>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</si>
  <si>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</si>
  <si>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</si>
  <si>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</si>
  <si>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</si>
  <si>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</si>
  <si>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</si>
  <si>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</si>
  <si>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</si>
  <si>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</si>
  <si>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</si>
  <si>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</si>
  <si>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</si>
  <si>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</si>
  <si>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</si>
  <si>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</si>
  <si>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</si>
  <si>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</si>
  <si>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</si>
  <si>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</si>
  <si>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</si>
  <si>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</si>
  <si>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</si>
  <si>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</si>
  <si>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</si>
  <si>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</si>
  <si>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</si>
  <si>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</si>
  <si>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</si>
  <si>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</si>
  <si>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</si>
  <si>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</si>
  <si>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</si>
  <si>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</si>
  <si>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</si>
  <si>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</si>
  <si>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</si>
  <si>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</si>
  <si>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</si>
  <si>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</si>
  <si>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</si>
  <si>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</si>
  <si>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</si>
  <si>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</si>
  <si>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</si>
  <si>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</si>
  <si>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</si>
  <si>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</si>
  <si>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</si>
  <si>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</si>
  <si>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</si>
  <si>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</si>
  <si>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</si>
  <si>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</si>
  <si>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</si>
  <si>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</si>
  <si>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</si>
  <si>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</si>
  <si>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</si>
  <si>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</si>
  <si>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</si>
  <si>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</si>
  <si>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</si>
  <si>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</si>
  <si>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</si>
  <si>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</si>
  <si>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</si>
  <si>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</si>
  <si>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</si>
  <si>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</si>
  <si>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</si>
  <si>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</si>
  <si>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</si>
  <si>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</si>
  <si>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</si>
  <si>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</si>
  <si>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</si>
  <si>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</si>
  <si>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</si>
  <si>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</si>
  <si>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</si>
  <si>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</si>
  <si>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</si>
  <si>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</si>
  <si>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</si>
  <si>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</si>
  <si>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</si>
  <si>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</si>
  <si>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</si>
  <si>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</si>
  <si>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</si>
  <si>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</si>
  <si>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</si>
  <si>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</si>
  <si>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</si>
  <si>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</si>
  <si>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</si>
  <si>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</si>
  <si>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</si>
  <si>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</si>
  <si>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</si>
  <si>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</si>
  <si>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</si>
  <si>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</si>
  <si>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</si>
  <si>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</si>
  <si>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</si>
  <si>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</si>
  <si>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</si>
  <si>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</si>
  <si>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</si>
  <si>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</si>
  <si>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</si>
  <si>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</si>
  <si>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</si>
  <si>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</si>
  <si>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</si>
  <si>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</si>
  <si>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</si>
  <si>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</si>
  <si>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</si>
  <si>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</si>
  <si>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</si>
  <si>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</si>
  <si>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</si>
  <si>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</si>
  <si>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</si>
  <si>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</si>
  <si>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</si>
  <si>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</si>
  <si>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</si>
  <si>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</si>
  <si>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</si>
  <si>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</si>
  <si>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</si>
  <si>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</si>
  <si>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</si>
  <si>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</si>
  <si>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</si>
  <si>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</si>
  <si>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</si>
  <si>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</si>
  <si>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</si>
  <si>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</si>
  <si>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</si>
  <si>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</si>
  <si>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</si>
  <si>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</si>
  <si>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</si>
  <si>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</si>
  <si>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</si>
  <si>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</si>
  <si>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</si>
  <si>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</si>
  <si>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</si>
  <si>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</si>
  <si>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</si>
  <si>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</si>
  <si>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</si>
  <si>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</si>
  <si>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</si>
  <si>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</si>
  <si>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</si>
  <si>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</si>
  <si>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</si>
  <si>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</si>
  <si>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</si>
  <si>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</si>
  <si>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</si>
  <si>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</si>
  <si>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</si>
  <si>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</si>
  <si>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</si>
  <si>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</si>
  <si>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</si>
  <si>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</si>
  <si>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</si>
  <si>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</si>
  <si>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</si>
  <si>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</si>
  <si>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</si>
  <si>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</si>
  <si>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</si>
  <si>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</si>
  <si>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</si>
  <si>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</si>
  <si>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</si>
  <si>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</si>
  <si>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</si>
  <si>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</si>
  <si>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</si>
  <si>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</si>
  <si>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</si>
  <si>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</si>
  <si>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</si>
  <si>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</si>
  <si>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</si>
  <si>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</si>
  <si>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</si>
  <si>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</si>
  <si>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</si>
  <si>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</si>
  <si>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</si>
  <si>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</si>
  <si>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</si>
  <si>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</si>
  <si>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</si>
  <si>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</si>
  <si>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</si>
  <si>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</si>
  <si>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</si>
  <si>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</si>
  <si>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</si>
  <si>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</si>
  <si>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</si>
  <si>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</si>
  <si>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</si>
  <si>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</si>
  <si>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</si>
  <si>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</si>
  <si>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</si>
  <si>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</si>
  <si>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</si>
  <si>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</si>
  <si>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</si>
  <si>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</si>
  <si>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</si>
  <si>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</si>
  <si>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</si>
  <si>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</si>
  <si>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</si>
  <si>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</si>
  <si>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</si>
  <si>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</si>
  <si>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</si>
  <si>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</si>
  <si>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</si>
  <si>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</si>
  <si>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</si>
  <si>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</si>
  <si>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</si>
  <si>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</si>
  <si>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</si>
  <si>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</si>
  <si>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</si>
  <si>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</si>
  <si>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</si>
  <si>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</si>
  <si>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</si>
  <si>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</si>
  <si>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</si>
  <si>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</si>
  <si>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</si>
  <si>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</si>
  <si>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</si>
  <si>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</si>
  <si>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</si>
  <si>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</si>
  <si>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</si>
  <si>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</si>
  <si>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</si>
  <si>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</si>
  <si>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</si>
  <si>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</si>
  <si>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</si>
  <si>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</si>
  <si>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</si>
  <si>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</si>
  <si>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</si>
  <si>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</si>
  <si>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</si>
  <si>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</si>
  <si>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</si>
  <si>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</si>
  <si>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</si>
  <si>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</si>
  <si>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</si>
  <si>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</si>
  <si>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</si>
  <si>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</si>
  <si>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</si>
  <si>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</si>
  <si>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</si>
  <si>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</si>
  <si>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</si>
  <si>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</si>
  <si>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</si>
  <si>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</si>
  <si>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</si>
  <si>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</si>
  <si>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</si>
  <si>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</si>
  <si>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</si>
  <si>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</si>
  <si>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</si>
  <si>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</si>
  <si>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</si>
  <si>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</si>
  <si>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</si>
  <si>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</si>
  <si>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</si>
  <si>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</si>
  <si>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</si>
  <si>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</si>
  <si>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</si>
  <si>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</si>
  <si>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</si>
  <si>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</si>
  <si>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</si>
  <si>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</si>
  <si>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</si>
  <si>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</si>
  <si>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</si>
  <si>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</si>
  <si>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</si>
  <si>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</si>
  <si>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</si>
  <si>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</si>
  <si>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</si>
  <si>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</si>
  <si>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</si>
  <si>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</si>
  <si>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</si>
  <si>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</si>
  <si>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</si>
  <si>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</si>
  <si>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</si>
  <si>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</si>
  <si>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</si>
  <si>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</si>
  <si>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</si>
  <si>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</si>
  <si>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</si>
  <si>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</si>
  <si>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</si>
  <si>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</si>
  <si>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</si>
  <si>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</si>
  <si>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</si>
  <si>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</si>
  <si>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</si>
  <si>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</si>
  <si>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</si>
  <si>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</si>
  <si>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</si>
  <si>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</si>
  <si>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</si>
  <si>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</si>
  <si>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</si>
  <si>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</si>
  <si>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</si>
  <si>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</si>
  <si>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</si>
  <si>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</si>
  <si>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</si>
  <si>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</si>
  <si>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</si>
  <si>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</si>
  <si>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</si>
  <si>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</si>
  <si>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</si>
  <si>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</si>
  <si>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</si>
  <si>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</si>
  <si>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</si>
  <si>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</si>
  <si>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</si>
  <si>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</si>
  <si>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</si>
  <si>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</si>
  <si>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</si>
  <si>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</si>
  <si>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</si>
  <si>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</si>
  <si>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</si>
  <si>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</si>
  <si>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</si>
  <si>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</si>
  <si>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</si>
  <si>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</si>
  <si>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</si>
  <si>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</si>
  <si>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</si>
  <si>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</si>
  <si>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</si>
  <si>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</si>
  <si>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</si>
  <si>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</si>
  <si>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</si>
  <si>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</si>
  <si>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</si>
  <si>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</si>
  <si>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</si>
  <si>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</si>
  <si>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</si>
  <si>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</si>
  <si>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</si>
  <si>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</si>
  <si>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</si>
  <si>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</si>
  <si>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</si>
  <si>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</si>
  <si>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</si>
  <si>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</si>
  <si>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</si>
  <si>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</si>
  <si>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</si>
  <si>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</si>
  <si>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</si>
  <si>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</si>
  <si>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</si>
  <si>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</si>
  <si>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</si>
  <si>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</si>
  <si>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</si>
  <si>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</si>
  <si>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</si>
  <si>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</si>
  <si>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</si>
  <si>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</si>
  <si>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</si>
  <si>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</si>
  <si>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</si>
  <si>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</si>
  <si>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</si>
  <si>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</si>
  <si>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</si>
  <si>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</si>
  <si>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</si>
  <si>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</si>
  <si>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</si>
  <si>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</si>
  <si>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</si>
  <si>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</si>
  <si>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</si>
  <si>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</si>
  <si>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</si>
  <si>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</si>
  <si>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</si>
  <si>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</si>
  <si>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</si>
  <si>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</si>
  <si>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</si>
  <si>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</si>
  <si>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</si>
  <si>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</si>
  <si>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</si>
  <si>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</si>
  <si>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</si>
  <si>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</si>
  <si>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</si>
  <si>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</si>
  <si>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</si>
  <si>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</si>
  <si>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</si>
  <si>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</si>
  <si>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</si>
  <si>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</si>
  <si>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</si>
  <si>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</si>
  <si>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</si>
  <si>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</si>
  <si>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</si>
  <si>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</si>
  <si>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</si>
  <si>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</si>
  <si>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</si>
  <si>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</si>
  <si>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</si>
  <si>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</si>
  <si>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</si>
  <si>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</si>
  <si>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</si>
  <si>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</si>
  <si>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</si>
  <si>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</si>
  <si>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</si>
  <si>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</si>
  <si>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</si>
  <si>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</si>
  <si>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</si>
  <si>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</si>
  <si>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</si>
  <si>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</si>
  <si>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</si>
  <si>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</si>
  <si>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</si>
  <si>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</si>
  <si>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</si>
  <si>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</si>
  <si>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</si>
  <si>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</si>
  <si>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</si>
  <si>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</si>
  <si>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</si>
  <si>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</si>
  <si>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</si>
  <si>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</si>
  <si>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</si>
  <si>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</si>
  <si>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</si>
  <si>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</si>
  <si>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</si>
  <si>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</si>
  <si>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</si>
  <si>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</si>
  <si>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</si>
  <si>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</si>
  <si>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</si>
  <si>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</si>
  <si>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</si>
  <si>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</si>
  <si>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</si>
  <si>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</si>
  <si>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</si>
  <si>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</si>
  <si>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</si>
  <si>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</si>
  <si>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</si>
  <si>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</si>
  <si>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</si>
  <si>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</si>
  <si>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</si>
  <si>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</si>
  <si>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</si>
  <si>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</si>
  <si>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</si>
  <si>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</si>
  <si>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</si>
  <si>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</si>
  <si>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</si>
  <si>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</si>
  <si>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</si>
  <si>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</si>
  <si>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</si>
  <si>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</si>
  <si>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</si>
  <si>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</si>
  <si>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</si>
  <si>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</si>
  <si>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</si>
  <si>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</si>
  <si>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</si>
  <si>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</si>
  <si>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</si>
  <si>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</si>
  <si>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</si>
  <si>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</si>
  <si>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</si>
  <si>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</si>
  <si>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</si>
  <si>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</si>
  <si>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</si>
  <si>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</si>
  <si>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</si>
  <si>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</si>
  <si>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</si>
  <si>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</si>
  <si>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</si>
  <si>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</si>
  <si>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</si>
  <si>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</si>
  <si>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</si>
  <si>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</si>
  <si>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</si>
  <si>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</si>
  <si>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</si>
  <si>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</si>
  <si>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</si>
  <si>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</si>
  <si>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</si>
  <si>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</si>
  <si>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</si>
  <si>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</si>
  <si>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</si>
  <si>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</si>
  <si>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</si>
  <si>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</si>
  <si>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</si>
  <si>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</si>
  <si>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</si>
  <si>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</si>
  <si>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</si>
  <si>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</si>
  <si>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</si>
  <si>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</si>
  <si>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</si>
  <si>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</si>
  <si>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</si>
  <si>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</si>
  <si>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</si>
  <si>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</si>
  <si>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</si>
  <si>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</si>
  <si>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</si>
  <si>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</si>
  <si>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</si>
  <si>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</si>
  <si>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</si>
  <si>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</si>
  <si>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</si>
  <si>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</si>
  <si>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</si>
  <si>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</si>
  <si>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</si>
  <si>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</si>
  <si>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</si>
  <si>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</si>
  <si>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</si>
  <si>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</si>
  <si>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</si>
  <si>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</si>
  <si>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</si>
  <si>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</si>
  <si>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</si>
  <si>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</si>
  <si>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</si>
  <si>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</si>
  <si>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</si>
  <si>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</si>
  <si>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</si>
  <si>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</si>
  <si>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</si>
  <si>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</si>
  <si>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</si>
  <si>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</si>
  <si>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</si>
  <si>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</si>
  <si>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</si>
  <si>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</si>
  <si>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</si>
  <si>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</si>
  <si>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</si>
  <si>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</si>
  <si>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</si>
  <si>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</si>
  <si>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</si>
  <si>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</si>
  <si>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</si>
  <si>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</si>
  <si>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</si>
  <si>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</si>
  <si>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</si>
  <si>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</si>
  <si>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</si>
  <si>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</si>
  <si>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</si>
  <si>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</si>
  <si>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</si>
  <si>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</si>
  <si>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</si>
  <si>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</si>
  <si>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</si>
  <si>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</si>
  <si>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</si>
  <si>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</si>
  <si>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</si>
  <si>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</si>
  <si>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</si>
  <si>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</si>
  <si>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</si>
  <si>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</si>
  <si>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</si>
  <si>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</si>
  <si>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</si>
  <si>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</si>
  <si>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</si>
  <si>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</si>
  <si>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</si>
  <si>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</si>
  <si>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</si>
  <si>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</si>
  <si>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</si>
  <si>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</si>
  <si>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</si>
  <si>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</si>
  <si>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</si>
  <si>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</si>
  <si>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</si>
  <si>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</si>
  <si>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</si>
  <si>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</si>
  <si>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</si>
  <si>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</si>
  <si>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</si>
  <si>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</si>
  <si>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</si>
  <si>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</si>
  <si>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</si>
  <si>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</si>
  <si>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</si>
  <si>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</si>
  <si>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</si>
  <si>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</si>
  <si>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</si>
  <si>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</si>
  <si>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</si>
  <si>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</si>
  <si>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</si>
  <si>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</si>
  <si>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</si>
  <si>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</si>
  <si>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</si>
  <si>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</si>
  <si>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</si>
  <si>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</si>
  <si>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</si>
  <si>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</si>
  <si>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</si>
  <si>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</si>
  <si>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</si>
  <si>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</si>
  <si>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</si>
  <si>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</si>
  <si>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</si>
  <si>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</si>
  <si>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</si>
  <si>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</si>
  <si>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</si>
  <si>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</si>
  <si>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</si>
  <si>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</si>
  <si>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</si>
  <si>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</si>
  <si>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</si>
  <si>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</si>
  <si>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</si>
  <si>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</si>
  <si>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</si>
  <si>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</si>
  <si>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</si>
  <si>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</si>
  <si>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</si>
  <si>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</si>
  <si>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</si>
  <si>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</si>
  <si>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</si>
  <si>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</si>
  <si>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</si>
  <si>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</si>
  <si>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</si>
  <si>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</si>
  <si>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</si>
  <si>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</si>
  <si>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</si>
  <si>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</si>
  <si>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</si>
  <si>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</si>
  <si>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</si>
  <si>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</si>
  <si>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</si>
  <si>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</si>
  <si>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</si>
  <si>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</si>
  <si>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</si>
  <si>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</si>
  <si>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</si>
  <si>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</si>
  <si>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</si>
  <si>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</si>
  <si>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</si>
  <si>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</si>
  <si>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</si>
  <si>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</si>
  <si>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</si>
  <si>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</si>
  <si>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</si>
  <si>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</si>
  <si>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</si>
  <si>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</si>
  <si>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</si>
  <si>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</si>
  <si>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</si>
  <si>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</si>
  <si>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</si>
  <si>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</si>
  <si>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</si>
  <si>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</si>
  <si>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</si>
  <si>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</si>
  <si>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</si>
  <si>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</si>
  <si>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</si>
  <si>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</si>
  <si>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</si>
  <si>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</si>
  <si>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</si>
  <si>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</si>
  <si>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</si>
  <si>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</si>
  <si>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</si>
  <si>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</si>
  <si>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</si>
  <si>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</si>
  <si>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</si>
  <si>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</si>
  <si>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</si>
  <si>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</si>
  <si>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</si>
  <si>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</si>
  <si>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</si>
  <si>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</si>
  <si>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</si>
  <si>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</si>
  <si>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</si>
  <si>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</si>
  <si>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</si>
  <si>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</si>
  <si>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</si>
  <si>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</si>
  <si>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</si>
  <si>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</si>
  <si>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</si>
  <si>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</si>
  <si>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</si>
  <si>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</si>
  <si>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</si>
  <si>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</si>
  <si>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</si>
  <si>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</si>
  <si>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</si>
  <si>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</si>
  <si>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</si>
  <si>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</si>
  <si>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</si>
  <si>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</si>
  <si>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</si>
  <si>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</si>
  <si>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</si>
  <si>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</si>
  <si>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</si>
  <si>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</si>
  <si>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</si>
  <si>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</si>
  <si>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</si>
  <si>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</si>
  <si>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</si>
  <si>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</si>
  <si>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</si>
  <si>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</si>
  <si>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</si>
  <si>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</si>
  <si>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</si>
  <si>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</si>
  <si>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</si>
  <si>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</si>
  <si>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</si>
  <si>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</si>
  <si>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</si>
  <si>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</si>
  <si>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</si>
  <si>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</si>
  <si>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</si>
  <si>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</si>
  <si>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</si>
  <si>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</si>
  <si>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</si>
  <si>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</si>
  <si>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</si>
  <si>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</si>
  <si>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</si>
  <si>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</si>
  <si>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</si>
  <si>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</si>
  <si>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</si>
  <si>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</si>
  <si>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</si>
  <si>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</si>
  <si>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</si>
  <si>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</si>
  <si>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</si>
  <si>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</si>
  <si>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</si>
  <si>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</si>
  <si>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</si>
  <si>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</si>
  <si>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</si>
  <si>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</si>
  <si>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</si>
  <si>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</si>
  <si>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</si>
  <si>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</si>
  <si>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</si>
  <si>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</si>
  <si>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</si>
  <si>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</si>
  <si>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</si>
  <si>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</si>
  <si>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</si>
  <si>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</si>
  <si>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</si>
  <si>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</si>
  <si>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</si>
  <si>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</si>
  <si>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</si>
  <si>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</si>
  <si>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</si>
  <si>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</si>
  <si>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</si>
  <si>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</si>
  <si>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</si>
  <si>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</si>
  <si>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</si>
  <si>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</si>
  <si>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</si>
  <si>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</si>
  <si>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</si>
  <si>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</si>
  <si>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</si>
  <si>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</si>
  <si>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</si>
  <si>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</si>
  <si>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</si>
  <si>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</si>
  <si>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</si>
  <si>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</si>
  <si>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</si>
  <si>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</si>
  <si>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</si>
  <si>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</si>
  <si>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</si>
  <si>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</si>
  <si>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</si>
  <si>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</si>
  <si>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</si>
  <si>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</si>
  <si>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</si>
  <si>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</si>
  <si>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</si>
  <si>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</si>
  <si>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</si>
  <si>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</si>
  <si>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</si>
  <si>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</si>
  <si>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</si>
  <si>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</si>
  <si>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</si>
  <si>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</si>
  <si>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</si>
  <si>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</si>
  <si>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</si>
  <si>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</si>
  <si>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</si>
  <si>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</si>
  <si>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</si>
  <si>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</si>
  <si>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</si>
  <si>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</si>
  <si>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</si>
  <si>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</si>
  <si>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</si>
  <si>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</si>
  <si>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</si>
  <si>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</si>
  <si>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</si>
  <si>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</si>
  <si>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</si>
  <si>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</si>
  <si>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</si>
  <si>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</si>
  <si>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</si>
  <si>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</si>
  <si>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</si>
  <si>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</si>
  <si>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</si>
  <si>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</si>
  <si>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</si>
  <si>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</si>
  <si>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</si>
  <si>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</si>
  <si>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</si>
  <si>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</si>
  <si>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</si>
  <si>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</si>
  <si>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</si>
  <si>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</si>
  <si>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</si>
  <si>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</si>
  <si>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</si>
  <si>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</si>
  <si>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</si>
  <si>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</si>
  <si>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</si>
  <si>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</si>
  <si>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</si>
  <si>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</si>
  <si>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</si>
  <si>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</si>
  <si>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</si>
  <si>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</si>
  <si>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</si>
  <si>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</si>
  <si>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</si>
  <si>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</si>
  <si>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</si>
  <si>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</si>
  <si>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</si>
  <si>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</si>
  <si>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</si>
  <si>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</si>
  <si>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</si>
  <si>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</si>
  <si>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</si>
  <si>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</si>
  <si>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</si>
  <si>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</si>
  <si>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</si>
  <si>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</si>
  <si>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</si>
  <si>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</si>
  <si>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</si>
  <si>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</si>
  <si>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</si>
  <si>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</si>
  <si>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</si>
  <si>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</si>
  <si>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</si>
  <si>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</si>
  <si>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</si>
  <si>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</si>
  <si>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</si>
  <si>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</si>
  <si>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</si>
  <si>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</si>
  <si>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</si>
  <si>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</si>
  <si>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</si>
  <si>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</si>
  <si>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</si>
  <si>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</si>
  <si>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</si>
  <si>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</si>
  <si>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</si>
  <si>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</si>
  <si>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</si>
  <si>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</si>
  <si>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</si>
  <si>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</si>
  <si>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</si>
  <si>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</si>
  <si>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</si>
  <si>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</si>
  <si>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</si>
  <si>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</si>
  <si>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</si>
  <si>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</si>
  <si>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</si>
  <si>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</si>
  <si>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</si>
  <si>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</si>
  <si>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</si>
  <si>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</si>
  <si>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</si>
  <si>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</si>
  <si>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</si>
  <si>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</si>
  <si>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</si>
  <si>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</si>
  <si>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</si>
  <si>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</si>
  <si>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</si>
  <si>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</si>
  <si>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</si>
  <si>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</si>
  <si>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</si>
  <si>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</si>
  <si>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</si>
  <si>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</si>
  <si>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</si>
  <si>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</si>
  <si>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</si>
  <si>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</si>
  <si>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</si>
  <si>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</si>
  <si>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</si>
  <si>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</si>
  <si>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</si>
  <si>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</si>
  <si>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</si>
  <si>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</si>
  <si>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</si>
  <si>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</si>
  <si>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</si>
  <si>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</si>
  <si>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</si>
  <si>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</si>
  <si>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</si>
  <si>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</si>
  <si>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</si>
  <si>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</si>
  <si>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</si>
  <si>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</si>
  <si>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</si>
  <si>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</si>
  <si>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</si>
  <si>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</si>
  <si>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</si>
  <si>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</si>
  <si>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</si>
  <si>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</si>
  <si>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</si>
  <si>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</si>
  <si>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</si>
  <si>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</si>
  <si>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</si>
  <si>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</si>
  <si>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</si>
  <si>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</si>
  <si>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</si>
  <si>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</si>
  <si>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</si>
  <si>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</si>
  <si>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</si>
  <si>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</si>
  <si>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</si>
  <si>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</si>
  <si>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</si>
  <si>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</si>
  <si>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</si>
  <si>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</si>
  <si>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</si>
  <si>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</si>
  <si>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</si>
  <si>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</si>
  <si>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</si>
  <si>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</si>
  <si>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</si>
  <si>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</si>
  <si>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</si>
  <si>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</si>
  <si>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</si>
  <si>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</si>
  <si>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</si>
  <si>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</si>
  <si>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</si>
  <si>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</si>
  <si>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</si>
  <si>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</si>
  <si>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</si>
  <si>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</si>
  <si>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</si>
  <si>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</si>
  <si>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</si>
  <si>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</si>
  <si>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</si>
  <si>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</si>
  <si>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</si>
  <si>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</si>
  <si>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</si>
  <si>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</si>
  <si>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</si>
  <si>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</si>
  <si>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</si>
  <si>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</si>
  <si>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</si>
  <si>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</si>
  <si>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</si>
  <si>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</si>
  <si>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</si>
  <si>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</si>
  <si>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</si>
  <si>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</si>
  <si>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</si>
  <si>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</si>
  <si>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</si>
  <si>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</si>
  <si>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</si>
  <si>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</si>
  <si>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</si>
  <si>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</si>
  <si>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</si>
  <si>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</si>
  <si>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</si>
  <si>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</si>
  <si>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</si>
  <si>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</si>
  <si>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</si>
  <si>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</si>
  <si>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</si>
  <si>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</si>
  <si>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</si>
  <si>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</si>
  <si>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</si>
  <si>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</si>
  <si>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</si>
  <si>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</si>
  <si>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</si>
  <si>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</si>
  <si>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</si>
  <si>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</si>
  <si>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</si>
  <si>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</si>
  <si>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</si>
  <si>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</si>
  <si>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</si>
  <si>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</si>
  <si>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</si>
  <si>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</si>
  <si>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</si>
  <si>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</si>
  <si>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</si>
  <si>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</si>
  <si>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</si>
  <si>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</si>
  <si>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</si>
  <si>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</si>
  <si>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</si>
  <si>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</si>
  <si>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</si>
  <si>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</si>
  <si>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</si>
  <si>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</si>
  <si>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</si>
  <si>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</si>
  <si>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</si>
  <si>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</si>
  <si>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</si>
  <si>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</si>
  <si>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</si>
  <si>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</si>
  <si>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</si>
  <si>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</si>
  <si>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</si>
  <si>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</si>
  <si>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</si>
  <si>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</si>
  <si>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</si>
  <si>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</si>
  <si>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</si>
  <si>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</si>
  <si>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</si>
  <si>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</si>
  <si>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</si>
  <si>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</si>
  <si>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</si>
  <si>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</si>
  <si>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</si>
  <si>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</si>
  <si>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</si>
  <si>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</si>
  <si>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</si>
  <si>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</si>
  <si>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</si>
  <si>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</si>
  <si>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</si>
  <si>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</si>
  <si>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</si>
  <si>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</si>
  <si>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</si>
  <si>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</si>
  <si>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</si>
  <si>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</si>
  <si>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</si>
  <si>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</si>
  <si>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</si>
  <si>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</si>
  <si>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</si>
  <si>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</si>
  <si>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</si>
  <si>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</si>
  <si>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</si>
  <si>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</si>
  <si>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</si>
  <si>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</si>
  <si>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</si>
  <si>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</si>
  <si>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</si>
  <si>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</si>
  <si>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</si>
  <si>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</si>
  <si>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</si>
  <si>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</si>
  <si>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</si>
  <si>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</si>
  <si>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</si>
  <si>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</si>
  <si>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</si>
  <si>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</si>
  <si>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</si>
  <si>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</si>
  <si>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</si>
  <si>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</si>
  <si>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</si>
  <si>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</si>
  <si>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</si>
  <si>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</si>
  <si>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</si>
  <si>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</si>
  <si>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</si>
  <si>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</si>
  <si>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</si>
  <si>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</si>
  <si>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</si>
  <si>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</si>
  <si>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</si>
  <si>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</si>
  <si>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</si>
  <si>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</si>
  <si>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</si>
  <si>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</si>
  <si>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</si>
  <si>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</si>
  <si>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</si>
  <si>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</si>
  <si>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</si>
  <si>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</si>
  <si>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</si>
  <si>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</si>
  <si>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</si>
  <si>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</si>
  <si>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</si>
  <si>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</si>
  <si>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</si>
  <si>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</si>
  <si>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</si>
  <si>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</si>
  <si>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</si>
  <si>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</si>
  <si>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</si>
  <si>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</si>
  <si>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</si>
  <si>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</si>
  <si>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</si>
  <si>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</si>
  <si>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</si>
  <si>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</si>
  <si>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</si>
  <si>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</si>
  <si>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</si>
  <si>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</si>
  <si>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</si>
  <si>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</si>
  <si>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</si>
  <si>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</si>
  <si>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</si>
  <si>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</si>
  <si>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</si>
  <si>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</si>
  <si>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</si>
  <si>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</si>
  <si>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</si>
  <si>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</si>
  <si>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</si>
  <si>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</si>
  <si>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</si>
  <si>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</si>
  <si>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</si>
  <si>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</si>
  <si>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</si>
  <si>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</si>
  <si>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</si>
  <si>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</si>
  <si>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</si>
  <si>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</si>
  <si>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</si>
  <si>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</si>
  <si>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</si>
  <si>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</si>
  <si>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</si>
  <si>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</si>
  <si>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</si>
  <si>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</si>
  <si>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</si>
  <si>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</si>
  <si>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</si>
  <si>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</si>
  <si>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</si>
  <si>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</si>
  <si>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</si>
  <si>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</si>
  <si>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</si>
  <si>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</si>
  <si>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</si>
  <si>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</si>
  <si>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</si>
  <si>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</si>
  <si>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</si>
  <si>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</si>
  <si>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</si>
  <si>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</si>
  <si>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</si>
  <si>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</si>
  <si>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</si>
  <si>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</si>
  <si>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</si>
  <si>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</si>
  <si>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</si>
  <si>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</si>
  <si>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</si>
  <si>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</si>
  <si>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</si>
  <si>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</si>
  <si>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</si>
  <si>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</si>
  <si>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</si>
  <si>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</si>
  <si>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</si>
  <si>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</si>
  <si>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</si>
  <si>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</si>
  <si>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</si>
  <si>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</si>
  <si>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</si>
  <si>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</si>
  <si>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</si>
  <si>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</si>
  <si>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</si>
  <si>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</si>
  <si>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</si>
  <si>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</si>
  <si>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</si>
  <si>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</si>
  <si>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</si>
  <si>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</si>
  <si>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</si>
  <si>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</si>
  <si>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</si>
  <si>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</si>
  <si>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</si>
  <si>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</si>
  <si>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</si>
  <si>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</si>
  <si>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</si>
  <si>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</si>
  <si>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</si>
  <si>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</si>
  <si>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</si>
  <si>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</si>
  <si>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</si>
  <si>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</si>
  <si>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</si>
  <si>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</si>
  <si>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</si>
  <si>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</si>
  <si>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</si>
  <si>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</si>
  <si>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</si>
  <si>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</si>
  <si>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</si>
  <si>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</si>
  <si>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</si>
  <si>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</si>
  <si>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</si>
  <si>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</si>
  <si>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</si>
  <si>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</si>
  <si>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</si>
  <si>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</si>
  <si>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</si>
  <si>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</si>
  <si>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</si>
  <si>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</si>
  <si>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</si>
  <si>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</si>
  <si>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</si>
  <si>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</si>
  <si>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</si>
  <si>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</si>
  <si>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</si>
  <si>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</si>
  <si>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</si>
  <si>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</si>
  <si>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</si>
  <si>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</si>
  <si>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</si>
  <si>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</si>
  <si>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</si>
  <si>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</si>
  <si>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</si>
  <si>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</si>
  <si>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</si>
  <si>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</si>
  <si>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</si>
  <si>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</si>
  <si>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</si>
  <si>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</si>
  <si>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</si>
  <si>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</si>
  <si>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</si>
  <si>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</si>
  <si>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</si>
  <si>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</si>
  <si>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</si>
  <si>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</si>
  <si>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</si>
  <si>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</si>
  <si>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</si>
  <si>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</si>
  <si>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</si>
  <si>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</si>
  <si>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</si>
  <si>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</si>
  <si>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</si>
  <si>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</si>
  <si>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</si>
  <si>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</si>
  <si>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</si>
  <si>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</si>
  <si>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</si>
  <si>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</si>
  <si>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</si>
  <si>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</si>
  <si>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</si>
  <si>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</si>
  <si>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</si>
  <si>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</si>
  <si>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</si>
  <si>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</si>
  <si>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</si>
  <si>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</si>
  <si>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</si>
  <si>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</si>
  <si>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</si>
  <si>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</si>
  <si>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</si>
  <si>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</si>
  <si>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</si>
  <si>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</si>
  <si>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</si>
  <si>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</si>
  <si>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</si>
  <si>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</si>
  <si>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</si>
  <si>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</si>
  <si>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</si>
  <si>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</si>
  <si>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</si>
  <si>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</si>
  <si>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</si>
  <si>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</si>
  <si>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</si>
  <si>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</si>
  <si>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</si>
  <si>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</si>
  <si>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</si>
  <si>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</si>
  <si>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</si>
  <si>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</si>
  <si>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</si>
  <si>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</si>
  <si>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</si>
  <si>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</si>
  <si>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</si>
  <si>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</si>
  <si>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</si>
  <si>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</si>
  <si>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</si>
  <si>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</si>
  <si>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</si>
  <si>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</si>
  <si>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</si>
  <si>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</si>
  <si>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</si>
  <si>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</si>
  <si>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</si>
  <si>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</si>
  <si>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</si>
  <si>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</si>
  <si>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</si>
  <si>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</si>
  <si>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</si>
  <si>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</si>
  <si>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</si>
  <si>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</si>
  <si>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</si>
  <si>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</si>
  <si>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</si>
  <si>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</si>
  <si>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</si>
  <si>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</si>
  <si>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</si>
  <si>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</si>
  <si>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</si>
  <si>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</si>
  <si>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</si>
  <si>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</si>
  <si>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</si>
  <si>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</si>
  <si>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</si>
  <si>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</si>
  <si>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</si>
  <si>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</si>
  <si>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</si>
  <si>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</si>
  <si>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</si>
  <si>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</si>
  <si>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</si>
  <si>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</si>
  <si>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</si>
  <si>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</si>
  <si>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</si>
  <si>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</si>
  <si>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</si>
  <si>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</si>
  <si>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</si>
  <si>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</si>
  <si>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</si>
  <si>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</si>
  <si>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</si>
  <si>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</si>
  <si>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</si>
  <si>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</si>
  <si>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</si>
  <si>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</si>
  <si>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</si>
  <si>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</si>
  <si>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</si>
  <si>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</si>
  <si>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</si>
  <si>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</si>
  <si>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</si>
  <si>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</si>
  <si>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</si>
  <si>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</si>
  <si>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</si>
  <si>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</si>
  <si>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</si>
  <si>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</si>
  <si>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</si>
  <si>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</si>
  <si>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</si>
  <si>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</si>
  <si>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</si>
  <si>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</si>
  <si>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</si>
  <si>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</si>
  <si>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</si>
  <si>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</si>
  <si>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</si>
  <si>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</si>
  <si>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</si>
  <si>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</si>
  <si>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</si>
  <si>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</si>
  <si>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</si>
  <si>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</si>
  <si>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</si>
  <si>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</si>
  <si>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</si>
  <si>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</si>
  <si>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</si>
  <si>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</si>
  <si>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</si>
  <si>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</si>
  <si>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</si>
  <si>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</si>
  <si>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</si>
  <si>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</si>
  <si>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</si>
  <si>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</si>
  <si>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</si>
  <si>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</si>
  <si>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</si>
  <si>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</si>
  <si>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</si>
  <si>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</si>
  <si>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</si>
  <si>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</si>
  <si>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</si>
  <si>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</si>
  <si>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</si>
  <si>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</si>
  <si>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</si>
  <si>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</si>
  <si>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</si>
  <si>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</si>
  <si>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</si>
  <si>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</si>
  <si>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</si>
  <si>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</si>
  <si>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</si>
  <si>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</si>
  <si>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</si>
  <si>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</si>
  <si>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</si>
  <si>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</si>
  <si>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</si>
  <si>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</si>
  <si>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</si>
  <si>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</si>
  <si>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</si>
  <si>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</si>
  <si>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</si>
  <si>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</si>
  <si>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</si>
  <si>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</si>
  <si>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</si>
  <si>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</si>
  <si>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</si>
  <si>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</si>
  <si>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</si>
  <si>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</si>
  <si>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</si>
  <si>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</si>
  <si>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</si>
  <si>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</si>
  <si>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</si>
  <si>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</si>
  <si>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</si>
  <si>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</si>
  <si>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</si>
  <si>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</si>
  <si>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</si>
  <si>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</si>
  <si>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</si>
  <si>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</si>
  <si>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</si>
  <si>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</si>
  <si>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</si>
  <si>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</si>
  <si>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</si>
  <si>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</si>
  <si>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</si>
  <si>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</si>
  <si>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</si>
  <si>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</si>
  <si>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</si>
  <si>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</si>
  <si>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</si>
  <si>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</si>
  <si>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</si>
  <si>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</si>
  <si>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</si>
  <si>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</si>
  <si>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</si>
  <si>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</si>
  <si>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</si>
  <si>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</si>
  <si>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</si>
  <si>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</si>
  <si>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</si>
  <si>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</si>
  <si>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</si>
  <si>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</si>
  <si>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</si>
  <si>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</si>
  <si>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</si>
  <si>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</si>
  <si>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</si>
  <si>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</si>
  <si>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</si>
  <si>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</si>
  <si>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</si>
  <si>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</si>
  <si>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</si>
  <si>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</si>
  <si>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</si>
  <si>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</si>
  <si>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</si>
  <si>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</si>
  <si>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</si>
  <si>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</si>
  <si>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</si>
  <si>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</si>
  <si>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</si>
  <si>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</si>
  <si>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</si>
  <si>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</si>
  <si>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</si>
  <si>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</si>
  <si>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</si>
  <si>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</si>
  <si>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</si>
  <si>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</si>
  <si>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</si>
  <si>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</si>
  <si>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</si>
  <si>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</si>
  <si>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</si>
  <si>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</si>
  <si>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</si>
  <si>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</si>
  <si>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</si>
  <si>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</si>
  <si>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</si>
  <si>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</si>
  <si>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</si>
  <si>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</si>
  <si>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</si>
  <si>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</si>
  <si>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</si>
  <si>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</si>
  <si>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</si>
  <si>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</si>
  <si>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</si>
  <si>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</si>
  <si>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</si>
  <si>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</si>
  <si>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</si>
  <si>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</si>
  <si>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</si>
  <si>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</si>
  <si>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</si>
  <si>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</si>
  <si>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</si>
  <si>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</si>
  <si>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</si>
  <si>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</si>
  <si>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</si>
  <si>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</si>
  <si>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</si>
  <si>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</si>
  <si>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</si>
  <si>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</si>
  <si>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</si>
  <si>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</si>
  <si>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</si>
  <si>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</si>
  <si>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</si>
  <si>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</si>
  <si>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</si>
  <si>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</si>
  <si>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</si>
  <si>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</si>
  <si>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</si>
  <si>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</si>
  <si>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</si>
  <si>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</si>
  <si>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</si>
  <si>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</si>
  <si>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</si>
  <si>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</si>
  <si>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</si>
  <si>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</si>
  <si>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</si>
  <si>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</si>
  <si>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</si>
  <si>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</si>
  <si>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</si>
  <si>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</si>
  <si>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</si>
  <si>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</si>
  <si>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</si>
  <si>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</si>
  <si>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</si>
  <si>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</si>
  <si>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</si>
  <si>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</si>
  <si>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</si>
  <si>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</si>
  <si>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</si>
  <si>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</si>
  <si>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</si>
  <si>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</si>
  <si>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</si>
  <si>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</si>
  <si>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</si>
  <si>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</si>
  <si>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</si>
  <si>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</si>
  <si>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</si>
  <si>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</si>
  <si>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</si>
  <si>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</si>
  <si>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</si>
  <si>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</si>
  <si>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</si>
  <si>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</si>
  <si>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</si>
  <si>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</si>
  <si>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</si>
  <si>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</si>
  <si>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</si>
  <si>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</si>
  <si>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</si>
  <si>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</si>
  <si>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</si>
  <si>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</si>
  <si>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</si>
  <si>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</si>
  <si>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</si>
  <si>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</si>
  <si>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</si>
  <si>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</si>
  <si>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</si>
  <si>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</si>
  <si>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</si>
  <si>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</si>
  <si>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</si>
  <si>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</si>
  <si>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</si>
  <si>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</si>
  <si>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</si>
  <si>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</si>
  <si>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</si>
  <si>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</si>
  <si>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</si>
  <si>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</si>
  <si>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</si>
  <si>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</si>
  <si>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</si>
  <si>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</si>
  <si>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</si>
  <si>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</si>
  <si>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</si>
  <si>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</si>
  <si>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</si>
  <si>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</si>
  <si>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</si>
  <si>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</si>
  <si>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</si>
  <si>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</si>
  <si>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</si>
  <si>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</si>
  <si>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</si>
  <si>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</si>
  <si>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</si>
  <si>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</si>
  <si>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</si>
  <si>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</si>
  <si>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</si>
  <si>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</si>
  <si>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</si>
  <si>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</si>
  <si>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</si>
  <si>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</si>
  <si>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</si>
  <si>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</si>
  <si>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</si>
  <si>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</si>
  <si>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</si>
  <si>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</si>
  <si>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</si>
  <si>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</si>
  <si>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</si>
  <si>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</si>
  <si>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</si>
  <si>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</si>
  <si>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</si>
  <si>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</si>
  <si>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</si>
  <si>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</si>
  <si>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</si>
  <si>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</si>
  <si>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</si>
  <si>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</si>
  <si>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</si>
  <si>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</si>
  <si>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</si>
  <si>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</si>
  <si>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</si>
  <si>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</si>
  <si>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</si>
  <si>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</si>
  <si>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</si>
  <si>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</si>
  <si>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</si>
  <si>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</si>
  <si>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</si>
  <si>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</si>
  <si>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</si>
  <si>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</si>
  <si>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</si>
  <si>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</si>
  <si>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</si>
  <si>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</si>
  <si>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</si>
  <si>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</si>
  <si>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</si>
  <si>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</si>
  <si>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</si>
  <si>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</si>
  <si>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</si>
  <si>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</si>
  <si>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</si>
  <si>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</si>
  <si>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</si>
  <si>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</si>
  <si>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</si>
  <si>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</si>
  <si>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</si>
  <si>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</si>
  <si>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</si>
  <si>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</si>
  <si>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</si>
  <si>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</si>
  <si>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</si>
  <si>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</si>
  <si>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</si>
  <si>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</si>
  <si>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</si>
  <si>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</si>
  <si>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</si>
  <si>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</si>
  <si>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</si>
  <si>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</si>
  <si>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</si>
  <si>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</si>
  <si>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</si>
  <si>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</si>
  <si>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</si>
  <si>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</si>
  <si>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</si>
  <si>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</si>
  <si>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</si>
  <si>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</si>
  <si>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</si>
  <si>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</si>
  <si>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</si>
  <si>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</si>
  <si>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</si>
  <si>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</si>
  <si>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</si>
  <si>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</si>
  <si>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</si>
  <si>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</si>
  <si>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</si>
  <si>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</si>
  <si>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</si>
  <si>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</si>
  <si>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</si>
  <si>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</si>
  <si>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</si>
  <si>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</si>
  <si>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</si>
  <si>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</si>
  <si>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</si>
  <si>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</si>
  <si>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</si>
  <si>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</si>
  <si>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</si>
  <si>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</si>
  <si>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</si>
  <si>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</si>
  <si>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</si>
  <si>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</si>
  <si>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</si>
  <si>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</si>
  <si>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</si>
  <si>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</si>
  <si>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</si>
  <si>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</si>
  <si>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</si>
  <si>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</si>
  <si>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</si>
  <si>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</si>
  <si>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</si>
  <si>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</si>
  <si>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</si>
  <si>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</si>
  <si>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</si>
  <si>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</si>
  <si>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</si>
  <si>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</si>
  <si>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</si>
  <si>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</si>
  <si>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</si>
  <si>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</si>
  <si>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</si>
  <si>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</si>
  <si>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</si>
  <si>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</si>
  <si>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</si>
  <si>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</si>
  <si>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</si>
  <si>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</si>
  <si>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</si>
  <si>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</si>
  <si>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</si>
  <si>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</si>
  <si>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</si>
  <si>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</si>
  <si>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</si>
  <si>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</si>
  <si>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</si>
  <si>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</si>
  <si>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</si>
  <si>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</si>
  <si>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</si>
  <si>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</si>
  <si>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</si>
  <si>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</si>
  <si>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</si>
  <si>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</si>
  <si>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</si>
  <si>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</si>
  <si>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</si>
  <si>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</si>
  <si>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</si>
  <si>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</si>
  <si>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</si>
  <si>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</si>
  <si>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</si>
  <si>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</si>
  <si>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</si>
  <si>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</si>
  <si>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</si>
  <si>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</si>
  <si>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</si>
  <si>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</si>
  <si>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</si>
  <si>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</si>
  <si>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</si>
  <si>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</si>
  <si>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</si>
  <si>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</si>
  <si>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</si>
  <si>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</si>
  <si>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</si>
  <si>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</si>
  <si>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</si>
  <si>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</si>
  <si>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</si>
  <si>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</si>
  <si>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</si>
  <si>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</si>
  <si>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</si>
  <si>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</si>
  <si>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</si>
  <si>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</si>
  <si>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</si>
  <si>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</si>
  <si>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</si>
  <si>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</si>
  <si>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</si>
  <si>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</si>
  <si>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</si>
  <si>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</si>
  <si>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</si>
  <si>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</si>
  <si>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</si>
  <si>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</si>
  <si>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</si>
  <si>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</si>
  <si>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</si>
  <si>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</si>
  <si>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</si>
  <si>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</si>
  <si>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</si>
  <si>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</si>
  <si>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</si>
  <si>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</si>
  <si>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</si>
  <si>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</si>
  <si>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</si>
  <si>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</si>
  <si>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</si>
  <si>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</si>
  <si>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</si>
  <si>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</si>
  <si>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</si>
  <si>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</si>
  <si>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</si>
  <si>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</si>
  <si>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</si>
  <si>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</si>
  <si>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</si>
  <si>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</si>
  <si>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</si>
  <si>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</si>
  <si>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</si>
  <si>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</si>
  <si>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</si>
  <si>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</si>
  <si>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</si>
  <si>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</si>
  <si>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</si>
  <si>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</si>
  <si>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</si>
  <si>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</si>
  <si>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</si>
  <si>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</si>
  <si>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</si>
  <si>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</si>
  <si>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</si>
  <si>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</si>
  <si>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</si>
  <si>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</si>
  <si>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</si>
  <si>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</si>
  <si>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</si>
  <si>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</si>
  <si>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</si>
  <si>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</si>
  <si>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</si>
  <si>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</si>
  <si>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</si>
  <si>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</si>
  <si>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</si>
  <si>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</si>
  <si>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</si>
  <si>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</si>
  <si>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</si>
  <si>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</si>
  <si>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</si>
  <si>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</si>
  <si>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</si>
  <si>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</si>
  <si>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</si>
  <si>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</si>
  <si>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</si>
  <si>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</si>
  <si>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</si>
  <si>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</si>
  <si>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</si>
  <si>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</si>
  <si>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</si>
  <si>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</si>
  <si>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</si>
  <si>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</si>
  <si>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</si>
  <si>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</si>
  <si>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</si>
  <si>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</si>
  <si>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</si>
  <si>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</si>
  <si>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</si>
  <si>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</si>
  <si>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</si>
  <si>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</si>
  <si>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</si>
  <si>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</si>
  <si>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</si>
  <si>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</si>
  <si>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</si>
  <si>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</si>
  <si>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</si>
  <si>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</si>
  <si>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</si>
  <si>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</si>
  <si>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</si>
  <si>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</si>
  <si>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</si>
  <si>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</si>
  <si>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</si>
  <si>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</si>
  <si>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</si>
  <si>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</si>
  <si>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</si>
  <si>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</si>
  <si>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</si>
  <si>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</si>
  <si>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</si>
  <si>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</si>
  <si>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</si>
  <si>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</si>
  <si>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</si>
  <si>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</si>
  <si>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</si>
  <si>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</si>
  <si>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</si>
  <si>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</si>
  <si>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</si>
  <si>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</si>
  <si>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</si>
  <si>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</si>
  <si>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</si>
  <si>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</si>
  <si>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</si>
  <si>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</si>
  <si>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</si>
  <si>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</si>
  <si>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</si>
  <si>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</si>
  <si>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</si>
  <si>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</si>
  <si>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</si>
  <si>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</si>
  <si>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</si>
  <si>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</si>
  <si>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</si>
  <si>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</si>
  <si>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</si>
  <si>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</si>
  <si>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</si>
  <si>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</si>
  <si>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</si>
  <si>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</si>
  <si>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</si>
  <si>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</si>
  <si>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</si>
  <si>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</si>
  <si>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</si>
  <si>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</si>
  <si>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</si>
  <si>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</si>
  <si>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</si>
  <si>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</si>
  <si>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</si>
  <si>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</si>
  <si>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</si>
  <si>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</si>
  <si>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</si>
  <si>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</si>
  <si>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</si>
  <si>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</si>
  <si>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</si>
  <si>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</si>
  <si>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</si>
  <si>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</si>
  <si>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</si>
  <si>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</si>
  <si>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</si>
  <si>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</si>
  <si>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</si>
  <si>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</si>
  <si>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</si>
  <si>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</si>
  <si>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</si>
  <si>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</si>
  <si>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</si>
  <si>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</si>
  <si>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</si>
  <si>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</si>
  <si>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</si>
  <si>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</si>
  <si>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</si>
  <si>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</si>
  <si>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</si>
  <si>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</si>
  <si>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</si>
  <si>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</si>
  <si>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</si>
  <si>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</si>
  <si>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</si>
  <si>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</si>
  <si>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</si>
  <si>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</si>
  <si>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</si>
  <si>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</si>
  <si>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</si>
  <si>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</si>
  <si>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</si>
  <si>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</si>
  <si>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</si>
  <si>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</si>
  <si>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</si>
  <si>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</si>
  <si>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</si>
  <si>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</si>
  <si>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</si>
  <si>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</si>
  <si>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</si>
  <si>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</si>
  <si>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</si>
  <si>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</si>
  <si>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</si>
  <si>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</si>
  <si>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</si>
  <si>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</si>
  <si>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</si>
  <si>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</si>
  <si>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</si>
  <si>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</si>
  <si>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</si>
  <si>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</si>
  <si>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</si>
  <si>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</si>
  <si>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</si>
  <si>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</si>
  <si>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</si>
  <si>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</si>
  <si>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</si>
  <si>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</si>
  <si>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</si>
  <si>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</si>
  <si>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</si>
  <si>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</si>
  <si>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</si>
  <si>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</si>
  <si>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</si>
  <si>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</si>
  <si>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</si>
  <si>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</si>
  <si>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</si>
  <si>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</si>
  <si>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</si>
  <si>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</si>
  <si>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</si>
  <si>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</si>
  <si>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</si>
  <si>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</si>
  <si>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</si>
  <si>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</si>
  <si>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</si>
  <si>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</si>
  <si>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</si>
  <si>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</si>
  <si>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</si>
  <si>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</si>
  <si>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</si>
  <si>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</si>
  <si>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</si>
  <si>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</si>
  <si>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</si>
  <si>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</si>
  <si>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</si>
  <si>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</si>
  <si>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</si>
  <si>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</si>
  <si>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</si>
  <si>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</si>
  <si>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</si>
  <si>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</si>
  <si>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</si>
  <si>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</si>
  <si>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</si>
  <si>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</si>
  <si>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</si>
  <si>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</si>
  <si>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</si>
  <si>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</si>
  <si>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</si>
  <si>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</si>
  <si>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</si>
  <si>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</si>
  <si>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</si>
  <si>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</si>
  <si>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</si>
  <si>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</si>
  <si>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</si>
  <si>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</si>
  <si>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</si>
  <si>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</si>
  <si>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</si>
  <si>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</si>
  <si>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</si>
  <si>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</si>
  <si>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</si>
  <si>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</si>
  <si>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</si>
  <si>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</si>
  <si>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</si>
  <si>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</si>
  <si>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</si>
  <si>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</si>
  <si>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</si>
  <si>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</si>
  <si>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</si>
  <si>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</si>
  <si>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</si>
  <si>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</si>
  <si>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</si>
  <si>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</si>
  <si>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</si>
  <si>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</si>
  <si>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</si>
  <si>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</si>
  <si>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</si>
  <si>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</si>
  <si>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</si>
  <si>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</si>
  <si>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</si>
  <si>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</si>
  <si>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</si>
  <si>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</si>
  <si>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</si>
  <si>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</si>
  <si>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</si>
  <si>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</si>
  <si>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</si>
  <si>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</si>
  <si>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</si>
  <si>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</si>
  <si>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</si>
  <si>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</si>
  <si>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</si>
  <si>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</si>
  <si>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</si>
  <si>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</si>
  <si>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</si>
  <si>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</si>
  <si>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</si>
  <si>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</si>
  <si>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</si>
  <si>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</si>
  <si>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</si>
  <si>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</si>
  <si>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</si>
  <si>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</si>
  <si>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</si>
  <si>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</si>
  <si>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</si>
  <si>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</si>
  <si>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</si>
  <si>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</si>
  <si>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</si>
  <si>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</si>
  <si>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</si>
  <si>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</si>
  <si>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</si>
  <si>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</si>
  <si>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</si>
  <si>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</si>
  <si>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</si>
  <si>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</si>
  <si>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</si>
  <si>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</si>
  <si>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</si>
  <si>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</si>
  <si>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</si>
  <si>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</si>
  <si>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</si>
  <si>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</si>
  <si>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</si>
  <si>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</si>
  <si>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</si>
  <si>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</si>
  <si>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</si>
  <si>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</si>
  <si>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</si>
  <si>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</si>
  <si>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</si>
  <si>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</si>
  <si>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</si>
  <si>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</si>
  <si>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</si>
  <si>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</si>
  <si>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</si>
  <si>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</si>
  <si>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</si>
  <si>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</si>
  <si>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</si>
  <si>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</si>
  <si>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</si>
  <si>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</si>
  <si>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</si>
  <si>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</si>
  <si>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</si>
  <si>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</si>
  <si>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</si>
  <si>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</si>
  <si>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</si>
  <si>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</si>
  <si>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</si>
  <si>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</si>
  <si>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</si>
  <si>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</si>
  <si>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</si>
  <si>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</si>
  <si>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</si>
  <si>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</si>
  <si>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</si>
  <si>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</si>
  <si>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</si>
  <si>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</si>
  <si>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</si>
  <si>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</si>
  <si>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</si>
  <si>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</si>
  <si>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</si>
  <si>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</si>
  <si>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</si>
  <si>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</si>
  <si>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</si>
  <si>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</si>
  <si>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</si>
  <si>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</si>
  <si>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</si>
  <si>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</si>
  <si>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</si>
  <si>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</si>
  <si>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</si>
  <si>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</si>
  <si>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</si>
  <si>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</si>
  <si>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</si>
  <si>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</si>
  <si>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</si>
  <si>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</si>
  <si>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</si>
  <si>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</si>
  <si>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</si>
  <si>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</si>
  <si>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</si>
  <si>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</si>
  <si>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</si>
  <si>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</si>
  <si>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</si>
  <si>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</si>
  <si>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</si>
  <si>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</si>
  <si>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</si>
  <si>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</si>
  <si>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</si>
  <si>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</si>
  <si>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</si>
  <si>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</si>
  <si>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</si>
  <si>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</si>
  <si>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</si>
  <si>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</si>
  <si>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</si>
  <si>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</si>
  <si>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</si>
  <si>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</si>
  <si>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</si>
  <si>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</si>
  <si>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</si>
  <si>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</si>
  <si>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</si>
  <si>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</si>
  <si>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</si>
  <si>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</si>
  <si>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</si>
  <si>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</si>
  <si>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</si>
  <si>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</si>
  <si>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</si>
  <si>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</si>
  <si>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</si>
  <si>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</si>
  <si>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</si>
  <si>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</si>
  <si>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</si>
  <si>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</si>
  <si>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</si>
  <si>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</si>
  <si>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</si>
  <si>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</si>
  <si>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</si>
  <si>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</si>
  <si>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</si>
  <si>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</si>
  <si>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</si>
  <si>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</si>
  <si>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</si>
  <si>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</si>
  <si>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</si>
  <si>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</si>
  <si>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</si>
  <si>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</si>
  <si>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</si>
  <si>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</si>
  <si>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</si>
  <si>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</si>
  <si>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</si>
  <si>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</si>
  <si>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</si>
  <si>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</si>
  <si>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</si>
  <si>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</si>
  <si>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</si>
  <si>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</si>
  <si>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</si>
  <si>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</si>
  <si>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</si>
  <si>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</si>
  <si>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</si>
  <si>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</si>
  <si>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</si>
  <si>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</si>
  <si>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</si>
  <si>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</si>
  <si>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</si>
  <si>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</si>
  <si>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</si>
  <si>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</si>
  <si>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</si>
  <si>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</si>
  <si>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</si>
  <si>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</si>
  <si>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</si>
  <si>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</si>
  <si>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</si>
  <si>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</si>
  <si>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</si>
  <si>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</si>
  <si>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</si>
  <si>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</si>
  <si>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</si>
  <si>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</si>
  <si>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</si>
  <si>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</si>
  <si>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</si>
  <si>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</si>
  <si>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</si>
  <si>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</si>
  <si>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</si>
  <si>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</si>
  <si>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</si>
  <si>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</si>
  <si>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</si>
  <si>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</si>
  <si>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</si>
  <si>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</si>
  <si>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</si>
  <si>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</si>
  <si>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</si>
  <si>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</si>
  <si>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</si>
  <si>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</si>
  <si>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</si>
  <si>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</si>
  <si>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</si>
  <si>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</si>
  <si>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</si>
  <si>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</si>
  <si>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</si>
  <si>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</si>
  <si>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</si>
  <si>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</si>
  <si>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</si>
  <si>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</si>
  <si>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</si>
  <si>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</si>
  <si>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</si>
  <si>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</si>
  <si>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</si>
  <si>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</si>
  <si>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</si>
  <si>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</si>
  <si>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</si>
  <si>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</si>
  <si>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</si>
  <si>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</si>
  <si>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</si>
  <si>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</si>
  <si>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</si>
  <si>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</si>
  <si>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</si>
  <si>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</si>
  <si>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</si>
  <si>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</si>
  <si>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</si>
  <si>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</si>
  <si>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</si>
  <si>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</si>
  <si>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</si>
  <si>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</si>
  <si>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</si>
  <si>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</si>
  <si>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</si>
  <si>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</si>
  <si>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</si>
  <si>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</si>
  <si>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</si>
  <si>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</si>
  <si>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</si>
  <si>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</si>
  <si>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</si>
  <si>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</si>
  <si>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</si>
  <si>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</si>
  <si>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</si>
  <si>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</si>
  <si>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</si>
  <si>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</si>
  <si>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</si>
  <si>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</si>
  <si>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</si>
  <si>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</si>
  <si>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</si>
  <si>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</si>
  <si>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</si>
  <si>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</si>
  <si>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</si>
  <si>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</si>
  <si>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</si>
  <si>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</si>
  <si>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</si>
  <si>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</si>
  <si>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</si>
  <si>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</si>
  <si>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</si>
  <si>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</si>
  <si>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</si>
  <si>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</si>
  <si>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</si>
  <si>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</si>
  <si>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</si>
  <si>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</si>
  <si>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</si>
  <si>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</si>
  <si>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</si>
  <si>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</si>
  <si>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</si>
  <si>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</si>
  <si>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</si>
  <si>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</si>
  <si>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</si>
  <si>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</si>
  <si>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</si>
  <si>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</si>
  <si>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</si>
  <si>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</si>
  <si>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</si>
  <si>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</si>
  <si>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</si>
  <si>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</si>
  <si>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</si>
  <si>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</si>
  <si>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</si>
  <si>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</si>
  <si>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</si>
  <si>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</si>
  <si>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</si>
  <si>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</si>
  <si>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</si>
  <si>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</si>
  <si>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</si>
  <si>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</si>
  <si>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</si>
  <si>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</si>
  <si>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</si>
  <si>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</si>
  <si>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</si>
  <si>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</si>
  <si>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</si>
  <si>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</si>
  <si>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</si>
  <si>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</si>
  <si>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</si>
  <si>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</si>
  <si>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</si>
  <si>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</si>
  <si>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</si>
  <si>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</si>
  <si>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</si>
  <si>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</si>
  <si>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</si>
  <si>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</si>
  <si>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</si>
  <si>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</si>
  <si>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</si>
  <si>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</si>
  <si>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</si>
  <si>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</si>
  <si>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</si>
  <si>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</si>
  <si>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</si>
  <si>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</si>
  <si>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</si>
  <si>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</si>
  <si>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</si>
  <si>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</si>
  <si>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</si>
  <si>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</si>
  <si>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</si>
  <si>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</si>
  <si>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</si>
  <si>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</si>
  <si>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</si>
  <si>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</si>
  <si>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</si>
  <si>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</si>
  <si>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</si>
  <si>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</si>
  <si>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</si>
  <si>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</si>
  <si>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</si>
  <si>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</si>
  <si>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</si>
  <si>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</si>
  <si>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</si>
  <si>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</si>
  <si>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</si>
  <si>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</si>
  <si>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</si>
  <si>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</si>
  <si>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</si>
  <si>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</si>
  <si>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</si>
  <si>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</si>
  <si>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</si>
  <si>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</si>
  <si>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</si>
  <si>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</si>
  <si>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</si>
  <si>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</si>
  <si>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</si>
  <si>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</si>
  <si>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</si>
  <si>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</si>
  <si>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</si>
  <si>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</si>
  <si>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</si>
  <si>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</si>
  <si>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</si>
  <si>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</si>
  <si>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</si>
  <si>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</si>
  <si>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</si>
  <si>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</si>
  <si>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</si>
  <si>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</si>
  <si>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</si>
  <si>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</si>
  <si>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</si>
  <si>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</si>
  <si>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</si>
  <si>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</si>
  <si>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</si>
  <si>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</si>
  <si>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</si>
  <si>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</si>
  <si>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</si>
  <si>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</si>
  <si>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</si>
  <si>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</si>
  <si>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</si>
  <si>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</si>
  <si>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</si>
  <si>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</si>
  <si>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</si>
  <si>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</si>
  <si>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</si>
  <si>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</si>
  <si>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</si>
  <si>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</si>
  <si>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</si>
  <si>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</si>
  <si>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</si>
  <si>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</si>
  <si>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</si>
  <si>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</si>
  <si>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</si>
  <si>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</si>
  <si>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</si>
  <si>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</si>
  <si>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</si>
  <si>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</si>
  <si>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</si>
  <si>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</si>
  <si>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</si>
  <si>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</si>
  <si>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</si>
  <si>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</si>
  <si>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</si>
  <si>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</si>
  <si>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</si>
  <si>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</si>
  <si>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</si>
  <si>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</si>
  <si>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</si>
  <si>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</si>
  <si>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</si>
  <si>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</si>
  <si>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</si>
  <si>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</si>
  <si>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</si>
  <si>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</si>
  <si>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</si>
  <si>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</si>
  <si>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</si>
  <si>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</si>
  <si>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</si>
  <si>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</si>
  <si>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</si>
  <si>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</si>
  <si>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</si>
  <si>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</si>
  <si>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</si>
  <si>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</si>
  <si>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</si>
  <si>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</si>
  <si>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</si>
  <si>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</si>
  <si>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</si>
  <si>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</si>
  <si>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</si>
  <si>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</si>
  <si>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</si>
  <si>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</si>
  <si>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</si>
  <si>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</si>
  <si>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</si>
  <si>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</si>
  <si>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</si>
  <si>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</si>
  <si>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</si>
  <si>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</si>
  <si>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</si>
  <si>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</si>
  <si>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</si>
  <si>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</si>
  <si>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</si>
  <si>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</si>
  <si>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</si>
  <si>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</si>
  <si>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</si>
  <si>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</si>
  <si>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</si>
  <si>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</si>
  <si>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</si>
  <si>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</si>
  <si>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</si>
  <si>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</si>
  <si>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</si>
  <si>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</si>
  <si>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</si>
  <si>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</si>
  <si>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</si>
  <si>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</si>
  <si>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</si>
  <si>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</si>
  <si>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</si>
  <si>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</si>
  <si>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</si>
  <si>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</si>
  <si>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</si>
  <si>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</si>
  <si>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</si>
  <si>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</si>
  <si>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</si>
  <si>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</si>
  <si>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</si>
  <si>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</si>
  <si>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</si>
  <si>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</si>
  <si>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</si>
  <si>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</si>
  <si>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</si>
  <si>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</si>
  <si>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</si>
  <si>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</si>
  <si>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</si>
  <si>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</si>
  <si>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</si>
  <si>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</si>
  <si>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</si>
  <si>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</si>
  <si>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</si>
  <si>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</si>
  <si>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</si>
  <si>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</si>
  <si>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</si>
  <si>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</si>
  <si>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</si>
  <si>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</si>
  <si>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</si>
  <si>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</si>
  <si>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</si>
  <si>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</si>
  <si>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</si>
  <si>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</si>
  <si>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</si>
  <si>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</si>
  <si>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</si>
  <si>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</si>
  <si>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</si>
  <si>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</si>
  <si>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</si>
  <si>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</si>
  <si>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</si>
  <si>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</si>
  <si>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</si>
  <si>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</si>
  <si>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</si>
  <si>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</si>
  <si>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</si>
  <si>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</si>
  <si>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</si>
  <si>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</si>
  <si>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</si>
  <si>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</si>
  <si>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</si>
  <si>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</si>
  <si>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</si>
  <si>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</si>
  <si>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</si>
  <si>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</si>
  <si>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</si>
  <si>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</si>
  <si>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</si>
  <si>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</si>
  <si>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</si>
  <si>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</si>
  <si>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</si>
  <si>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</si>
  <si>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</si>
  <si>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</si>
  <si>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</si>
  <si>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</si>
  <si>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</si>
  <si>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</si>
  <si>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</si>
  <si>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</si>
  <si>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</si>
  <si>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</si>
  <si>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</si>
  <si>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</si>
  <si>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</si>
  <si>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</si>
  <si>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</si>
  <si>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</si>
  <si>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</si>
  <si>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</si>
  <si>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</si>
  <si>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</si>
  <si>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</si>
  <si>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</si>
  <si>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</si>
  <si>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</si>
  <si>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</si>
  <si>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</si>
  <si>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</si>
  <si>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</si>
  <si>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</si>
  <si>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</si>
  <si>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</si>
  <si>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</si>
  <si>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</si>
  <si>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</si>
  <si>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</si>
  <si>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</si>
  <si>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</si>
  <si>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</si>
  <si>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</si>
  <si>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</si>
  <si>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</si>
  <si>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</si>
  <si>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</si>
  <si>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</si>
  <si>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</si>
  <si>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</si>
  <si>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</si>
  <si>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</si>
  <si>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</si>
  <si>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</si>
  <si>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</si>
  <si>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</si>
  <si>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</si>
  <si>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</si>
  <si>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</si>
  <si>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</si>
  <si>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</si>
  <si>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</si>
  <si>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</si>
  <si>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</si>
  <si>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</si>
  <si>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</si>
  <si>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</si>
  <si>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</si>
  <si>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</si>
  <si>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</si>
  <si>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</si>
  <si>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</si>
  <si>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</si>
  <si>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</si>
  <si>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</si>
  <si>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</si>
  <si>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</si>
  <si>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</si>
  <si>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</si>
  <si>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</si>
  <si>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</si>
  <si>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</si>
  <si>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</si>
  <si>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</si>
  <si>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</si>
  <si>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</si>
  <si>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</si>
  <si>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</si>
  <si>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</si>
  <si>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</si>
  <si>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</si>
  <si>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</si>
  <si>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</si>
  <si>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</si>
  <si>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</si>
  <si>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</si>
  <si>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</si>
  <si>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</si>
  <si>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</si>
  <si>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</si>
  <si>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</si>
  <si>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</si>
  <si>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</si>
  <si>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</si>
  <si>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</si>
  <si>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</si>
  <si>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</si>
  <si>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</si>
  <si>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</si>
  <si>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</si>
  <si>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</si>
  <si>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</si>
  <si>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</si>
  <si>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</si>
  <si>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</si>
  <si>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</si>
  <si>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</si>
  <si>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</si>
  <si>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</si>
  <si>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</si>
  <si>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</si>
  <si>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</si>
  <si>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</si>
  <si>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</si>
  <si>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</si>
  <si>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</si>
  <si>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</si>
  <si>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</si>
  <si>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</si>
  <si>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</si>
  <si>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</si>
  <si>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</si>
  <si>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</si>
  <si>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</si>
  <si>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</si>
  <si>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</si>
  <si>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</si>
  <si>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</si>
  <si>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</si>
  <si>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</si>
  <si>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</si>
  <si>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</si>
  <si>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</si>
  <si>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</si>
  <si>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</si>
  <si>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</si>
  <si>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</si>
  <si>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</si>
  <si>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</si>
  <si>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</si>
  <si>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</si>
  <si>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</si>
  <si>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</si>
  <si>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</si>
  <si>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</si>
  <si>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</si>
  <si>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</si>
  <si>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</si>
  <si>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</si>
  <si>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</si>
  <si>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</si>
  <si>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</si>
  <si>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</si>
  <si>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</si>
  <si>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</si>
  <si>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</si>
  <si>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</si>
  <si>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</si>
  <si>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</si>
  <si>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</si>
  <si>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</si>
  <si>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</si>
  <si>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</si>
  <si>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</si>
  <si>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</si>
  <si>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</si>
  <si>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</si>
  <si>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</si>
  <si>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</si>
  <si>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</si>
  <si>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</si>
  <si>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</si>
  <si>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</si>
  <si>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</si>
  <si>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</si>
  <si>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</si>
  <si>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</si>
  <si>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</si>
  <si>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</si>
  <si>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</si>
  <si>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</si>
  <si>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</si>
  <si>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</si>
  <si>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</si>
  <si>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</si>
  <si>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</si>
  <si>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</si>
  <si>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</si>
  <si>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</si>
  <si>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</si>
  <si>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</si>
  <si>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</si>
  <si>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</si>
  <si>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</si>
  <si>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</si>
  <si>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</si>
  <si>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</si>
  <si>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</si>
  <si>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</si>
  <si>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</si>
  <si>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</si>
  <si>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</si>
  <si>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</si>
  <si>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</si>
  <si>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</si>
  <si>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</si>
  <si>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</si>
  <si>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</si>
  <si>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</si>
  <si>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</si>
  <si>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</si>
  <si>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</si>
  <si>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</si>
  <si>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</si>
  <si>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</si>
  <si>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</si>
  <si>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</si>
  <si>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</si>
  <si>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</si>
  <si>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</si>
  <si>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</si>
  <si>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</si>
  <si>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</si>
  <si>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</si>
  <si>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</si>
  <si>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</si>
  <si>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</si>
  <si>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</si>
  <si>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</si>
  <si>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</si>
  <si>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60 Min</t>
  </si>
  <si>
    <t xml:space="preserve"> PCM-20250215-00000830 </t>
  </si>
  <si>
    <t>LTE site still down and  site located in aramco area access issue need special permission</t>
  </si>
  <si>
    <t>PCM-20251113-00000469</t>
  </si>
  <si>
    <t>Sceco unpaid bill, neighbor not allow connected pg due to noise</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</si>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</sst>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5" totalsRowShown="0" headerRowDxfId="31" dataDxfId="30" headerRowBorderDxfId="28" tableBorderDxfId="29">
  <autoFilter ref="A1:L22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311.44151458333363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9376</v>
      </c>
      <c r="E3" s="110"/>
      <c r="F3" s="111" t="s">
        <v>24</v>
      </c>
      <c r="G3" s="112" t="str">
        <f t="shared" ref="G3:G21" ca="1" si="0">IFERROR(NOW()-F3,"")</f>
        <v/>
      </c>
      <c r="H3" s="111">
        <v>45974.352719907409</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45974.38994050926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45974.38994050926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45974.38994050926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45974.38994050926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45974.38994050926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45974.38994050926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45974.38994050926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45974.38994050926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45974.38994050926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45974.38994050926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45974.38994050926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45974.38994050926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45974.38994050926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45974.38994050926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45974.38994050926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45974.38994050926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45974.38994050926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45974.38994050926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45974.38994050926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45974.38994050926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45974.38994050926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45974.38994050926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45974.38994050926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45974.38994050926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45974.38994050926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45974.38994050926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45974.38994050926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45974.38994050926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45974.38994050926</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45974.38994050926</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45974.38994050926</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45974.38994050926</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45974.38994050926</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45974.38994050926</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45974.38994050926</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45974.38994050926</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45974.38994050926</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45974.38994050926</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45974.38994050926</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45974.38994050926</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45974.38994050926</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45974.38994050926</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45974.38994050926</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45974.38994050926</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45974.38994050926</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45974.38994050926</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45974.38994050926</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45974.38994050926</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45974.38994050926</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45974.38994050926</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45974.38994050926</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45974.38994050926</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45974.38994050926</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45974.38994050926</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45974.38994050926</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45974.38994050926</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45974.38994050926</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45974.38994050926</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45974.38994050926</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45974.38994050926</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45974.38994050926</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45974.38994050926</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45974.38994050926</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45974.38994050926</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45974.38994050926</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45974.38994050926</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45974.38994050926</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45974.38994050926</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45974.38994050926</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45974.38994050926</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45974.38994050926</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45974.38994050926</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45974.38994050926</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45974.38994050926</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45974.38994050926</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45974.38994050926</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45974.38994050926</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45974.38994050926</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45974.38994050926</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45974.38994050926</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45974.38994050926</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45974.38994050926</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45974.38994050926</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45974.38994050926</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45974.38994050926</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45974.38994050926</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45974.38994050926</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45974.38994050926</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45974.38994050926</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45974.38994050926</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45974.38994050926</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45974.38994050926</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45974.38994050926</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45974.38994050926</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45974.38994050926</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45974.38994050926</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45974.38994050926</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45974.38994050926</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45974.38994050926</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45974.38994050926</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45974.38994050926</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45974.38994050926</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45974.38994050926</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45974.38994050926</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45974.38994050926</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45974.38994050926</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45974.38994050926</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45974.38994050926</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45974.38994050926</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45974.38994050926</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149.39010254629829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0.24042662037390983</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24534</v>
      </c>
      <c r="E5" s="103" t="s">
        <v>39021</v>
      </c>
      <c r="F5" s="104">
        <v>45974.326226851852</v>
      </c>
      <c r="G5" s="105">
        <f t="shared" ca="1" si="1"/>
        <v>6.371365740778856E-2</v>
      </c>
      <c r="H5" s="104">
        <v>45974.301817129628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45974.38994050926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45974.38994050926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45974.38994050926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45974.38994050926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45974.38994050926</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45974.38994050926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45974.38994050926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45974.38994050926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45974.38994050926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45974.38994050926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45974.38994050926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45974.38994050926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45974.38994050926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45974.38994050926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45974.38994050926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45974.38994050926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45974.38994050926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45974.38994050926</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45974.38994050926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45974.38994050926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45974.38994050926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45974.38994050926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45974.38994050926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45974.38994050926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45974.38994050926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45974.38994050926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45974.38994050926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45974.38994050926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45974.38994050926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45974.38994050926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45974.38994050926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45974.38994050926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45974.38994050926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45974.38994050926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45974.38994050926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45974.38994050926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45974.38994050926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45974.38994050926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45974.38994050926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45974.38994050926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45974.38994050926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45974.38994050926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45974.38994050926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45974.38994050926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45974.38994050926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45974.38994050926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45974.38994050926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45974.38994050926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45974.38994050926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45974.38994050926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45974.38994050926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45974.38994050926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45974.38994050926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45974.38994050926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45974.38994050926</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45974.38994050926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45974.38994050926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45974.38994050926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45974.38994050926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45974.38994050926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45974.38994050926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45974.38994050926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45974.38994050926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45974.38994050926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45974.38994050926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45974.38994050926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45974.38994050926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45974.38994050926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45974.38994050926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45974.38994050926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45974.38994050926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45974.38994050926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45974.38994050926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45974.38994050926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45974.38994050926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45974.38994050926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45974.38994050926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45974.38994050926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45974.38994050926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45974.38994050926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45974.38994050926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45974.38994050926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45974.38994050926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45974.38994050926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45974.38994050926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45974.38994050926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45974.38994050926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45974.38994050926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45974.38994050926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45974.38994050926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45974.38994050926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45974.38994050926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45974.38994050926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45974.38994050926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45974.38994050926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45974.38994050926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45974.38994050926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45974.38994050926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45974.38994050926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45974.38994050926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45974.38994050926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45974.38994050926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45974.38994050926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45974.38994050926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45974.38994050926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45974.38994050926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45974.38994050926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45974.38994050926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45974.38994050926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45974.38994050926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45974.38994050926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45974.38994050926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45974.38994050926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45974.38994050926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45974.38994050926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45974.38994050926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45974.38994050926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45974.38994050926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45974.38994050926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45974.38994050926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45974.38994050926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45974.38994050926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45974.38994050926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45974.38994050926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45974.38994050926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45974.38994050926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45974.38994050926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45974.38994050926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45974.38994050926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45974.38994050926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45974.38994050926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45974.38994050926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45974.38994050926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45974.38994050926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45974.38994050926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45974.38994050926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45974.38994050926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45974.38994050926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45974.38994050926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45974.38994050926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45974.38994050926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45974.38994050926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45974.38994050926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45974.38994050926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45974.38994050926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45974.38994050926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45974.38994050926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45974.38994050926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45974.38994050926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45974.38994050926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45974.38994050926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45974.38994050926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45974.38994050926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45974.38994050926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45974.38994050926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45974.38994050926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45974.38994050926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45974.38994050926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45974.38994050926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45974.38994050926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45974.38994050926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45974.38994050926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45974.38994050926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45974.38994050926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45974.38994050926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45974.38994050926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45974.38994050926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45974.38994050926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45974.38994050926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45974.38994050926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45974.38994050926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45974.38994050926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45974.38994050926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45974.38994050926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45974.38994050926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45974.38994050926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45974.38994050926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45974.38994050926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45974.38994050926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45974.38994050926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45974.38994050926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45974.38994050926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45974.38994050926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45974.38994050926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45974.38994050926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45974.38994050926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45974.38994050926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45974.38994050926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45974.38994050926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45974.38994050926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45974.38994050926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45974.38994050926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45974.38994050926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45974.38994050926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45974.38994050926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45974.38994050926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45974.38994050926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45974.38994050926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45974.38994050926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45974.38994050926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45974.38994050926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45974.38994050926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45974.38994050926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45974.38994050926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45974.38994050926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45974.38994050926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45974.38994050926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45974.38994050926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45974.38994050926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45974.38994050926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45974.38994050926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45974.38994050926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45974.38994050926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45974.38994050926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45974.38994050926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45974.38994050926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45974.38994050926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45974.38994050926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45974.38994050926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45974.38994050926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45974.38994050926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45974.38994050926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45974.38994050926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45974.38994050926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45974.38994050926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45974.38994050926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45974.38994050926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45974.38994050926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45974.38994050926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45974.38994050926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45974.38994050926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45974.38994050926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45974.38994050926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45974.38994050926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45974.38994050926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45974.38994050926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45974.38994050926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45974.38994050926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45974.38994050926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45974.38994050926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45974.38994050926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45974.38994050926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45974.38994050926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45974.38994050926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45974.38994050926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45974.38994050926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45974.38994050926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45974.38994050926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45974.38994050926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45974.38994050926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45974.38994050926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45974.38994050926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45974.38994050926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45974.38994050926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45974.38994050926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45974.38994050926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45974.38994050926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45974.38994050926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45974.38994050926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45974.38994050926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45974.38994050926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45974.38994050926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45974.38994050926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45974.38994050926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45974.38994050926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45974.38994050926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45974.38994050926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45974.38994050926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45974.38994050926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45974.38994050926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45974.38994050926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45974.38994050926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45974.38994050926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45974.38994050926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45974.38994050926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45974.38994050926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45974.38994050926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45974.38994050926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45974.38994050926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45974.38994050926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45974.38994050926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45974.38994050926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45974.38994050926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45974.38994050926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45974.38994050926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45974.38994050926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45974.38994050926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45974.38994050926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45974.38994050926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45974.38994050926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45974.38994050926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45974.38994050926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45974.38994050926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45974.38994050926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45974.38994050926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45974.38994050926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45974.38994050926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45974.38994050926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45974.38994050926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45974.38994050926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45974.38994050926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45974.38994050926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45974.38994050926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45974.38994050926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45974.38994050926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45974.38994050926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45974.38994050926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45974.38994050926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45974.38994050926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45974.38994050926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45974.38994050926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45974.38994050926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45974.38994050926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45974.38994050926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45974.38994050926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45974.38994050926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45974.38994050926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45974.38994050926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45974.38994050926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45974.38994050926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45974.38994050926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45974.38994050926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45974.38994050926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45974.38994050926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45974.38994050926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45974.38994050926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45974.38994050926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45974.38994050926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45974.38994050926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45974.38994050926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45974.38994050926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45974.38994050926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45974.38994050926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45974.38994050926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45974.38994050926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45974.38994050926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45974.38994050926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45974.38994050926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45974.38994050926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45974.38994050926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45974.38994050926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45974.38994050926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45974.38994050926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45974.38994050926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45974.38994050926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45974.38994050926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45974.38994050926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45974.38994050926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45974.38994050926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45974.38994050926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45974.38994050926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45974.38994050926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45974.38994050926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45974.38994050926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45974.38994050926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45974.38994050926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45974.38994050926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45974.38994050926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45974.38994050926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45974.38994050926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45974.38994050926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45974.38994050926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45974.38994050926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45974.38994050926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45974.38994050926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45974.38994050926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45974.38994050926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45974.38994050926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45974.38994050926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45974.38994050926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45974.38994050926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45974.38994050926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45974.38994050926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45974.38994050926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45974.38994050926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45974.38994050926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45974.38994050926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45974.38994050926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45974.38994050926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45974.38994050926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45974.38994050926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45974.38994050926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45974.38994050926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45974.38994050926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45974.38994050926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45974.38994050926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45974.38994050926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45974.38994050926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45974.38994050926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45974.38994050926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45974.38994050926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45974.38994050926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45974.38994050926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45974.38994050926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45974.38994050926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45974.38994050926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45974.38994050926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45974.38994050926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45974.38994050926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45974.38994050926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45974.38994050926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45974.38994050926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45974.38994050926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45974.38994050926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45974.38994050926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45974.38994050926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45974.38994050926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45974.38994050926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45974.38994050926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45974.38994050926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45974.38994050926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45974.38994050926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45974.38994050926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45974.38994050926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45974.38994050926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45974.38994050926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45974.38994050926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45974.38994050926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45974.38994050926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45974.38994050926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45974.38994050926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45974.38994050926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45974.38994050926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45974.38994050926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45974.38994050926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45974.38994050926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45974.38994050926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45974.38994050926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45974.38994050926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45974.38994050926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45974.38994050926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45974.38994050926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45974.38994050926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45974.38994050926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45974.38994050926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45974.38994050926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45974.38994050926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45974.38994050926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45974.38994050926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45974.38994050926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45974.38994050926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45974.38994050926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45974.38994050926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45974.38994050926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45974.38994050926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45974.38994050926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45974.38994050926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45974.38994050926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45974.38994050926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45974.38994050926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45974.38994050926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45974.38994050926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45974.38994050926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45974.38994050926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45974.38994050926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45974.38994050926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45974.38994050926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45974.38994050926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45974.38994050926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45974.38994050926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45974.38994050926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45974.38994050926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45974.38994050926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45974.38994050926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45974.38994050926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45974.38994050926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45974.38994050926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45974.38994050926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45974.38994050926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45974.38994050926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45974.38994050926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45974.38994050926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45974.38994050926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45974.38994050926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45974.38994050926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45974.38994050926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45974.38994050926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45974.38994050926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45974.38994050926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45974.38994050926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45974.38994050926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45974.38994050926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45974.38994050926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45974.38994050926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45974.38994050926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45974.38994050926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45974.38994050926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45974.38994050926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45974.38994050926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45974.38994050926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45974.38994050926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45974.38994050926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45974.38994050926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45974.38994050926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45974.38994050926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45974.38994050926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45974.38994050926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45974.38994050926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45974.38994050926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45974.38994050926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45974.38994050926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45974.38994050926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45974.38994050926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45974.38994050926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45974.38994050926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45974.38994050926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45974.38994050926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45974.38994050926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45974.38994050926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45974.38994050926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45974.38994050926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45974.38994050926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45974.38994050926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45974.38994050926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45974.38994050926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45974.38994050926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45974.38994050926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45974.38994050926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45974.38994050926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45974.38994050926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45974.38994050926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45974.38994050926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45974.38994050926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45974.38994050926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45974.38994050926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45974.38994050926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45974.38994050926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45974.38994050926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45974.38994050926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45974.38994050926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45974.38994050926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45974.38994050926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45974.38994050926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45974.38994050926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45974.38994050926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45974.38994050926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45974.38994050926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45974.38994050926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45974.38994050926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45974.38994050926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45974.38994050926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45974.38994050926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45974.38994050926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45974.38994050926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45974.38994050926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45974.38994050926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45974.38994050926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45974.38994050926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45974.38994050926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45974.38994050926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45974.38994050926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45974.38994050926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45974.38994050926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45974.38994050926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45974.38994050926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45974.38994050926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45974.38994050926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45974.38994050926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45974.38994050926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45974.38994050926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45974.38994050926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45974.38994050926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45974.38994050926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45974.38994050926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45974.38994050926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45974.38994050926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45974.38994050926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45974.38994050926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45974.38994050926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45974.38994050926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45974.38994050926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45974.38994050926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45974.38994050926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45974.38994050926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45974.38994050926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45974.38994050926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45974.38994050926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45974.38994050926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45974.38994050926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45974.38994050926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45974.38994050926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45974.38994050926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45974.38994050926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45974.38994050926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45974.38994050926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45974.38994050926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45974.38994050926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45974.38994050926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45974.38994050926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45974.38994050926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45974.38994050926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45974.38994050926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45974.38994050926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45974.38994050926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45974.38994050926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45974.38994050926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45974.38994050926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45974.38994050926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45974.38994050926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45974.38994050926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45974.38994050926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45974.38994050926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45974.38994050926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45974.38994050926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45974.38994050926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45974.38994050926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45974.38994050926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45974.38994050926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45974.38994050926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45974.38994050926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45974.38994050926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45974.38994050926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45974.38994050926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45974.38994050926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45974.38994050926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45974.38994050926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45974.38994050926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45974.38994050926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45974.38994050926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45974.38994050926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45974.38994050926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45974.38994050926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45974.38994050926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45974.38994050926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45974.38994050926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45974.38994050926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45974.38994050926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45974.38994050926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45974.38994050926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45974.38994050926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45974.38994050926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45974.38994050926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45974.38994050926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45974.38994050926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45974.38994050926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45974.38994050926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45974.38994050926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45974.38994050926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45974.38994050926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45974.38994050926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45974.38994050926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45974.38994050926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45974.38994050926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45974.38994050926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45974.38994050926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45974.38994050926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45974.38994050926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45974.38994050926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45974.38994050926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45974.38994050926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45974.38994050926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45974.38994050926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45974.38994050926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45974.38994050926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45974.38994050926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45974.38994050926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45974.38994050926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45974.38994050926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45974.38994050926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45974.38994050926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45974.38994050926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45974.38994050926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45974.38994050926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45974.38994050926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45974.38994050926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45974.38994050926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45974.38994050926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45974.38994050926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45974.38994050926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45974.38994050926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45974.38994050926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45974.38994050926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45974.38994050926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45974.38994050926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45974.38994050926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45974.38994050926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45974.38994050926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45974.38994050926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45974.38994050926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45974.38994050926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45974.38994050926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45974.38994050926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45974.38994050926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45974.38994050926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45974.38994050926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45974.38994050926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45974.38994050926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45974.38994050926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45974.38994050926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45974.38994050926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45974.38994050926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45974.38994050926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45974.38994050926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45974.38994050926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45974.38994050926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45974.38994050926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45974.38994050926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45974.38994050926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45974.38994050926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45974.38994050926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45974.38994050926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45974.38994050926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45974.38994050926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45974.38994050926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45974.38994050926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45974.38994050926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45974.38994050926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45974.38994050926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45974.38994050926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45974.38994050926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45974.38994050926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45974.38994050926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45974.38994050926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45974.38994050926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45974.38994050926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45974.38994050926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45974.38994050926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45974.38994050926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45974.38994050926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45974.38994050926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45974.38994050926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45974.38994050926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45974.38994050926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45974.38994050926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45974.38994050926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45974.38994050926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45974.38994050926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45974.38994050926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45974.38994050926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45974.38994050926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45974.38994050926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45974.38994050926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45974.38994050926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45974.38994050926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45974.38994050926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45974.38994050926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45974.38994050926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45974.38994050926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45974.38994050926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45974.38994050926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45974.38994050926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45974.38994050926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45974.38994050926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45974.38994050926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45974.38994050926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45974.38994050926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45974.38994050926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45974.38994050926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45974.38994050926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45974.38994050926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45974.38994050926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45974.38994050926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45974.38994050926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45974.38994050926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45974.38994050926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45974.38994050926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45974.38994050926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45974.38994050926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45974.38994050926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45974.38994050926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45974.38994050926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45974.38994050926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45974.38994050926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45974.38994050926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45974.38994050926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45974.38994050926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45974.38994050926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45974.38994050926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45974.38994050926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45974.38994050926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45974.38994050926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45974.38994050926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45974.38994050926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45974.38994050926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45974.38994050926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45974.38994050926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45974.38994050926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45974.38994050926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45974.38994050926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45974.38994050926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45974.38994050926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45974.38994050926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45974.38994050926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45974.38994050926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45974.38994050926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45974.38994050926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45974.38994050926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45974.38994050926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45974.38994050926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45974.38994050926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45974.38994050926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45974.38994050926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45974.38994050926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45974.38994050926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45974.38994050926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45974.38994050926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45974.38994050926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45974.38994050926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45974.38994050926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45974.38994050926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45974.38994050926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45974.38994050926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45974.38994050926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45974.38994050926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45974.38994050926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45974.38994050926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45974.38994050926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45974.38994050926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45974.38994050926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45974.38994050926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45974.38994050926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45974.38994050926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45974.38994050926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45974.38994050926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45974.38994050926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45974.38994050926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45974.38994050926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45974.38994050926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45974.38994050926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45974.38994050926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45974.38994050926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45974.38994050926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45974.38994050926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45974.38994050926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45974.38994050926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45974.38994050926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45974.38994050926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45974.38994050926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45974.38994050926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45974.38994050926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45974.38994050926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45974.38994050926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45974.38994050926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45974.38994050926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45974.38994050926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45974.38994050926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45974.38994050926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45974.38994050926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45974.38994050926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45974.38994050926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45974.38994050926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45974.38994050926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45974.38994050926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45974.38994050926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45974.38994050926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45974.38994050926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45974.38994050926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45974.38994050926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45974.38994050926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45974.38994050926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45974.38994050926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45974.38994050926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45974.38994050926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45974.38994050926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45974.38994050926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45974.38994050926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45974.38994050926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45974.38994050926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45974.38994050926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45974.38994050926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45974.38994050926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45974.38994050926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45974.38994050926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45974.38994050926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45974.38994050926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45974.38994050926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45974.38994050926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45974.38994050926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45974.38994050926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45974.38994050926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45974.38994050926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45974.38994050926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45974.38994050926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45974.38994050926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45974.38994050926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45974.38994050926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45974.38994050926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45974.38994050926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45974.38994050926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45974.38994050926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45974.38994050926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45974.38994050926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45974.38994050926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45974.38994050926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45974.38994050926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45974.38994050926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45974.38994050926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45974.38994050926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45974.38994050926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45974.38994050926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45974.38994050926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45974.38994050926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45974.38994050926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45974.38994050926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45974.38994050926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45974.38994050926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45974.38994050926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45974.38994050926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45974.38994050926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45974.38994050926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45974.38994050926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45974.38994050926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45974.38994050926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45974.38994050926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45974.38994050926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45974.38994050926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45974.38994050926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45974.38994050926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45974.38994050926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45974.38994050926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45974.38994050926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45974.38994050926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45974.38994050926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45974.38994050926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45974.38994050926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45974.38994050926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45974.38994050926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45974.38994050926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45974.38994050926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45974.38994050926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45974.38994050926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45974.38994050926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45974.38994050926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45974.38994050926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45974.38994050926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45974.38994050926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45974.38994050926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45974.38994050926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45974.38994050926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45974.38994050926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45974.38994050926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45974.38994050926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45974.38994050926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45974.38994050926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45974.38994050926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45974.38994050926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45974.38994050926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45974.38994050926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45974.38994050926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45974.38994050926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45974.38994050926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45974.38994050926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45974.38994050926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45974.38994050926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45974.38994050926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45974.38994050926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45974.38994050926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45974.38994050926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45974.38994050926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45974.38994050926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45974.38994050926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45974.38994050926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45974.38994050926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45974.38994050926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45974.38994050926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45974.38994050926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45974.38994050926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45974.38994050926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45974.38994050926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45974.38994050926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45974.38994050926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45974.38994050926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45974.38994050926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45974.38994050926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45974.38994050926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45974.38994050926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45974.38994050926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45974.38994050926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45974.38994050926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45974.38994050926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45974.38994050926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45974.38994050926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45974.38994050926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45974.38994050926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45974.38994050926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45974.38994050926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45974.38994050926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45974.38994050926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45974.38994050926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45974.38994050926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45974.38994050926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45974.38994050926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45974.38994050926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45974.38994050926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45974.38994050926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45974.38994050926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45974.38994050926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45974.38994050926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45974.38994050926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45974.38994050926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45974.38994050926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45974.38994050926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45974.38994050926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45974.38994050926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45974.38994050926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45974.38994050926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45974.38994050926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45974.38994050926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45974.38994050926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45974.38994050926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45974.38994050926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45974.38994050926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45974.38994050926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45974.38994050926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45974.38994050926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45974.38994050926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45974.38994050926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45974.38994050926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45974.38994050926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45974.38994050926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45974.38994050926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45974.38994050926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45974.38994050926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45974.38994050926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45974.38994050926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45974.38994050926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45974.38994050926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45974.38994050926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45974.38994050926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45974.38994050926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45974.38994050926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45974.38994050926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45974.38994050926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45974.38994050926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45974.38994050926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45974.38994050926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45974.38994050926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45974.38994050926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45974.38994050926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45974.38994050926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45974.38994050926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45974.38994050926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45974.38994050926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45974.38994050926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45974.38994050926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45974.38994050926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45974.38994050926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45974.38994050926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45974.38994050926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45974.38994050926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45974.38994050926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45974.38994050926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45974.38994050926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45974.38994050926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45974.38994050926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45974.38994050926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45974.38994050926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45974.38994050926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45974.38994050926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45974.38994050926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45974.38994050926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45974.38994050926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45974.38994050926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45974.38994050926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45974.38994050926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45974.38994050926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45974.38994050926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45974.38994050926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45974.38994050926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45974.38994050926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45974.38994050926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45974.38994050926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45974.38994050926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45974.38994050926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45974.38994050926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45974.38994050926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45974.38994050926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45974.38994050926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45974.38994050926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45974.38994050926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45974.38994050926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45974.38994050926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45974.38994050926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45974.38994050926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45974.38994050926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45974.38994050926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45974.38994050926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45974.38994050926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45974.38994050926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45974.38994050926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45974.38994050926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45974.38994050926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45974.38994050926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45974.38994050926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45974.38994050926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45974.38994050926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45974.38994050926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45974.38994050926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45974.38994050926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45974.38994050926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45974.38994050926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45974.38994050926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45974.38994050926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45974.38994050926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45974.38994050926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45974.38994050926</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270.90922291666357</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7.4662731480202638E-2</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36472</v>
      </c>
      <c r="E4" s="95" t="s">
        <v>39021</v>
      </c>
      <c r="F4" s="96"/>
      <c r="G4" s="97">
        <f ca="1">IFERROR(NOW()-F4,"")</f>
        <v>45974.38994050926</v>
      </c>
      <c r="H4" s="96">
        <v>45974.359918981485</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45974.38994050926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45974.38994050926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45974.38994050926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45974.38994050926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45974.38994050926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45974.38994050926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45974.38994050926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45974.38994050926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45974.38994050926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45974.38994050926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45974.38994050926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45974.38994050926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45974.38994050926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45974.38994050926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45974.38994050926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45974.38994050926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45974.38994050926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45974.38994050926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45974.38994050926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45974.38994050926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45974.38994050926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45974.38994050926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45974.38994050926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45974.38994050926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45974.38994050926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45974.38994050926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45974.38994050926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45974.38994050926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45974.38994050926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45974.38994050926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45974.38994050926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45974.38994050926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45974.38994050926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45974.38994050926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45974.38994050926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45974.38994050926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45974.38994050926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45974.38994050926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45974.38994050926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45974.38994050926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45974.38994050926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45974.38994050926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45974.38994050926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45974.38994050926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45974.38994050926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45974.38994050926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45974.38994050926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45974.38994050926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45974.38994050926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45974.38994050926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45974.38994050926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45974.38994050926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45974.38994050926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45974.38994050926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45974.38994050926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45974.38994050926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45974.38994050926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45974.38994050926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45974.38994050926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45974.38994050926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45974.38994050926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45974.38994050926</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5"/>
  <sheetViews>
    <sheetView tabSelected="1" workbookViewId="0">
      <selection activeCell="A6" sqref="A6:XFD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82.557880324071448</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48.201063194443122</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4" ca="1" si="1">IFERROR(NOW()-F4,"")</f>
        <v>25.728829398147354</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IFERROR(VLOOKUP(#REF!,DB!A:K,11,0),"")</f>
        <v/>
      </c>
      <c r="C6" s="124"/>
      <c r="D6" s="124"/>
      <c r="E6" s="124"/>
      <c r="F6" s="124"/>
      <c r="G6" s="126">
        <f t="shared" ca="1" si="1"/>
        <v>45974.38994050926</v>
      </c>
      <c r="H6" s="125"/>
      <c r="I6" s="124" t="str">
        <f>IFERROR(VLOOKUP(#REF!,DB!A:F,6,0),"")</f>
        <v/>
      </c>
      <c r="J6" s="124" t="str">
        <f>IFERROR(VLOOKUP(#REF!,DB!A:G,7,0),"")</f>
        <v/>
      </c>
      <c r="K6" s="124"/>
      <c r="L6" s="124" t="str">
        <f>IFERROR(VLOOKUP(#REF!,DB!A:I,9,0),"")</f>
        <v/>
      </c>
    </row>
    <row r="7" spans="1:13">
      <c r="A7" s="124"/>
      <c r="B7" s="124" t="str">
        <f>IFERROR(VLOOKUP(D7,DB!A:K,11,0),"")</f>
        <v/>
      </c>
      <c r="C7" s="124"/>
      <c r="D7" s="124"/>
      <c r="E7" s="124"/>
      <c r="F7" s="124"/>
      <c r="G7" s="126">
        <f t="shared" ca="1" si="1"/>
        <v>45974.38994050926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45974.38994050926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45974.38994050926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45974.38994050926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45974.38994050926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45974.38994050926</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4"/>
      <c r="G13" s="126">
        <f t="shared" ca="1" si="1"/>
        <v>45974.38994050926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45974.38994050926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ref="G15:G78" ca="1" si="2">IFERROR(NOW()-F15,"")</f>
        <v>45974.38994050926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45974.38994050926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45974.38994050926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45974.38994050926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45974.38994050926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45974.38994050926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45974.38994050926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45974.38994050926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45974.38994050926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45974.38994050926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45974.38994050926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45974.38994050926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45974.38994050926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45974.38994050926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45974.38994050926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45974.38994050926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45974.38994050926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45974.38994050926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45974.38994050926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45974.38994050926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45974.38994050926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45974.38994050926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45974.38994050926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45974.38994050926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45974.38994050926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45974.38994050926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45974.38994050926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45974.38994050926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45974.38994050926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45974.38994050926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45974.38994050926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45974.38994050926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45974.38994050926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45974.38994050926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45974.38994050926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45974.38994050926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45974.38994050926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45974.38994050926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45974.38994050926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45974.38994050926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45974.38994050926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45974.38994050926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45974.38994050926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45974.38994050926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45974.38994050926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45974.38994050926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45974.38994050926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45974.38994050926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45974.38994050926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45974.38994050926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45974.38994050926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45974.38994050926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45974.38994050926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45974.38994050926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45974.38994050926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45974.38994050926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45974.38994050926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45974.38994050926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45974.38994050926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45974.38994050926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45974.38994050926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45974.38994050926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45974.38994050926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45974.38994050926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ref="G79:G142" ca="1" si="3">IFERROR(NOW()-F79,"")</f>
        <v>45974.38994050926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45974.38994050926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45974.38994050926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45974.38994050926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45974.38994050926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45974.38994050926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45974.38994050926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45974.38994050926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45974.38994050926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45974.38994050926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45974.38994050926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45974.38994050926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45974.38994050926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45974.38994050926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45974.38994050926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45974.38994050926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45974.38994050926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45974.38994050926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45974.38994050926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45974.38994050926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45974.38994050926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45974.38994050926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45974.38994050926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45974.38994050926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45974.38994050926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45974.38994050926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45974.38994050926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45974.38994050926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45974.38994050926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45974.38994050926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45974.38994050926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45974.38994050926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45974.38994050926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45974.38994050926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45974.38994050926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45974.38994050926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45974.38994050926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45974.38994050926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45974.38994050926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45974.38994050926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45974.38994050926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45974.38994050926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45974.38994050926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45974.38994050926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45974.38994050926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45974.38994050926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45974.38994050926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45974.38994050926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45974.38994050926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45974.38994050926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45974.38994050926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45974.38994050926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45974.38994050926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45974.38994050926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45974.38994050926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45974.38994050926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45974.38994050926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45974.38994050926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45974.38994050926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45974.38994050926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45974.38994050926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45974.38994050926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45974.38994050926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45974.38994050926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ref="G143:G206" ca="1" si="4">IFERROR(NOW()-F143,"")</f>
        <v>45974.38994050926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45974.38994050926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45974.38994050926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45974.38994050926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45974.38994050926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45974.38994050926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45974.38994050926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45974.38994050926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45974.38994050926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45974.38994050926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45974.38994050926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45974.38994050926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45974.38994050926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45974.38994050926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45974.38994050926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45974.38994050926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45974.38994050926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45974.38994050926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45974.38994050926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45974.38994050926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45974.38994050926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45974.38994050926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45974.38994050926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45974.38994050926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45974.38994050926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45974.38994050926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45974.38994050926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45974.38994050926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45974.38994050926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45974.38994050926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45974.38994050926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45974.38994050926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45974.38994050926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45974.38994050926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45974.38994050926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45974.38994050926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45974.38994050926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45974.38994050926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45974.38994050926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45974.38994050926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45974.38994050926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45974.38994050926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45974.38994050926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45974.38994050926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45974.38994050926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45974.38994050926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45974.38994050926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45974.38994050926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45974.38994050926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45974.38994050926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45974.38994050926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45974.38994050926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45974.38994050926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45974.38994050926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45974.38994050926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45974.38994050926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45974.38994050926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45974.38994050926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45974.38994050926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45974.38994050926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45974.38994050926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45974.38994050926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45974.38994050926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45974.38994050926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ref="G207:G270" ca="1" si="5">IFERROR(NOW()-F207,"")</f>
        <v>45974.38994050926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45974.38994050926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45974.38994050926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45974.38994050926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45974.38994050926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45974.38994050926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45974.38994050926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45974.38994050926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45974.38994050926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45974.38994050926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45974.38994050926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45974.38994050926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45974.38994050926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45974.38994050926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45974.38994050926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45974.38994050926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45974.38994050926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45974.38994050926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45974.38994050926</v>
      </c>
      <c r="H225" s="124"/>
      <c r="I225" s="124" t="str">
        <f>IFERROR(VLOOKUP(D225,DB!A:F,6,0),"")</f>
        <v/>
      </c>
      <c r="J225" s="124" t="str">
        <f>IFERROR(VLOOKUP(D225,DB!A:G,7,0),"")</f>
        <v/>
      </c>
      <c r="K225" s="124"/>
      <c r="L225" s="124" t="str">
        <f>IFERROR(VLOOKUP(D225,DB!A:I,9,0),"")</f>
        <v/>
      </c>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sheetData>
  <dataValidations count="2">
    <dataValidation allowBlank="1" showInputMessage="1" showErrorMessage="1" sqref="E1" xr:uid="{920C6338-E771-4DAE-8C89-92A9093EA4DE}"/>
    <dataValidation type="list" allowBlank="1" showInputMessage="1" showErrorMessage="1" sqref="E2:E22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39125</v>
      </c>
      <c r="B2" s="141" t="str">
        <f>IFERROR(VLOOKUP(D2,DB!A:K,11,0),"")</f>
        <v>R6</v>
      </c>
      <c r="C2" s="142">
        <v>1</v>
      </c>
      <c r="D2" s="141" t="s">
        <v>30913</v>
      </c>
      <c r="E2" s="124" t="s">
        <v>39021</v>
      </c>
      <c r="F2" s="151">
        <v>45973.331250000003</v>
      </c>
      <c r="G2" s="105">
        <f t="shared" ref="G2:G44" ca="1" si="0">IFERROR(NOW()-F2,"-")</f>
        <v>1.0586905092568486</v>
      </c>
      <c r="H2" s="143">
        <v>45973.190428240741</v>
      </c>
      <c r="I2" s="141" t="str">
        <f>IFERROR(VLOOKUP(D2,DB!A:F,6,0),"")</f>
        <v>SCECO</v>
      </c>
      <c r="J2" s="141" t="str">
        <f>IFERROR(VLOOKUP(D2,DB!A:G,7,0),"")</f>
        <v>Good</v>
      </c>
      <c r="K2" s="144" t="s">
        <v>39126</v>
      </c>
      <c r="L2" s="145" t="str">
        <f>IFERROR(VLOOKUP(D2,DB!A:I,9,0),"")</f>
        <v>Latis</v>
      </c>
    </row>
    <row r="3" spans="1:16382" ht="31.5" customHeight="1">
      <c r="A3" s="140"/>
      <c r="B3" s="141" t="str">
        <f>IFERROR(VLOOKUP(D3,DB!A:K,11,0),"")</f>
        <v/>
      </c>
      <c r="C3" s="142"/>
      <c r="D3" s="141"/>
      <c r="E3" s="124"/>
      <c r="F3" s="143"/>
      <c r="G3" s="105">
        <f t="shared" ca="1" si="0"/>
        <v>45974.38994050926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45974.38994050926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45974.38994050926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45974.38994050926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45974.38994050926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45974.38994050926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45974.38994050926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45974.38994050926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45974.38994050926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45974.38994050926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45974.38994050926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45974.38994050926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45974.38994050926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45974.38994050926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45974.38994050926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45974.38994050926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45974.38994050926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45974.38994050926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45974.38994050926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45974.38994050926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45974.38994050926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45974.38994050926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45974.38994050926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45974.38994050926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45974.38994050926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45974.38994050926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45974.38994050926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45974.38994050926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45974.38994050926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45974.38994050926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45974.38994050926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45974.38994050926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45974.38994050926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45974.38994050926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45974.38994050926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45974.38994050926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45974.38994050926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45974.38994050926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45974.38994050926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45974.38994050926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45974.38994050926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45974.38994050926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45974.38994050926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45974.38994050926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45974.38994050926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45974.38994050926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45974.38994050926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45974.38994050926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45974.38994050926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45974.38994050926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45974.38994050926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45974.38994050926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45974.38994050926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45974.38994050926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45974.38994050926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45974.38994050926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45974.38994050926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45974.38994050926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45974.38994050926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45974.38994050926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45974.38994050926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45974.38994050926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45974.38994050926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45974.38994050926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45974.38994050926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45974.38994050926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45974.38994050926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45974.38994050926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45974.38994050926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45974.38994050926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45974.38994050926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45974.38994050926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45974.38994050926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45974.38994050926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45974.38994050926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45974.38994050926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45974.38994050926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45974.38994050926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45974.38994050926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45974.38994050926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45974.38994050926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45974.38994050926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45974.38994050926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45974.38994050926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45974.38994050926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45974.38994050926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45974.38994050926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45974.38994050926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45974.38994050926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45974.38994050926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45974.38994050926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45974.38994050926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45974.38994050926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45974.38994050926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45974.38994050926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45974.38994050926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45974.38994050926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45974.38994050926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45974.38994050926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45974.38994050926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45974.38994050926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45974.38994050926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45974.38994050926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45974.38994050926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45974.38994050926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45974.38994050926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45974.38994050926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45974.38994050926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45974.38994050926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45974.38994050926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45974.38994050926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45974.38994050926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45974.38994050926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45974.38994050926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45974.38994050926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45974.38994050926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45974.38994050926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45974.38994050926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45974.38994050926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45974.38994050926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45974.38994050926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45974.38994050926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45974.38994050926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45974.38994050926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45974.38994050926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45974.38994050926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45974.38994050926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45974.38994050926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45974.38994050926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45974.38994050926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45974.38994050926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45974.38994050926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45974.38994050926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45974.38994050926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45974.38994050926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45974.38994050926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45974.38994050926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45974.38994050926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45974.38994050926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45974.38994050926</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2025-11-13T06:22:42Z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