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327" documentId="120_S{2AC9BD13-BADA-5192-A53E-5A8FF88502F6}" xr6:coauthVersionLast="47" xr6:coauthVersionMax="47" xr10:uidLastSave="{9C905CA4-E939-48EF-A7B9-24997B047E43}"/>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I6" i="4"/>
  <c r="J6" i="4"/>
  <c r="L6" i="4"/>
  <c r="B6" i="4"/>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J7" i="5"/>
  <c r="J8" i="5"/>
  <c r="J9" i="5"/>
  <c r="J10" i="5"/>
  <c r="J11" i="5"/>
  <c r="J12" i="5"/>
  <c r="J13" i="5"/>
  <c r="J14" i="5"/>
  <c r="J15" i="5"/>
  <c r="J16" i="5"/>
  <c r="J17" i="5"/>
  <c r="J18" i="5"/>
  <c r="J19" i="5"/>
  <c r="J20" i="5"/>
  <c r="J21" i="5"/>
  <c r="J22" i="5"/>
  <c r="J23" i="5"/>
  <c r="J24" i="5"/>
  <c r="J25" i="5"/>
  <c r="J26" i="5"/>
  <c r="J27" i="5"/>
  <c r="J28" i="5"/>
  <c r="J29" i="5"/>
  <c r="J30" i="5"/>
  <c r="J31" i="5"/>
  <c r="J32" i="5"/>
  <c r="J33" i="5"/>
  <c r="I7" i="5"/>
  <c r="I8" i="5"/>
  <c r="I9" i="5"/>
  <c r="I10" i="5"/>
  <c r="I11" i="5"/>
  <c r="I12" i="5"/>
  <c r="I13" i="5"/>
  <c r="I14" i="5"/>
  <c r="I15" i="5"/>
  <c r="I16" i="5"/>
  <c r="I17" i="5"/>
  <c r="I18" i="5"/>
  <c r="I19" i="5"/>
  <c r="I20" i="5"/>
  <c r="I21" i="5"/>
  <c r="I22" i="5"/>
  <c r="I23" i="5"/>
  <c r="I24" i="5"/>
  <c r="I25" i="5"/>
  <c r="I26" i="5"/>
  <c r="I27" i="5"/>
  <c r="I28" i="5"/>
  <c r="I29" i="5"/>
  <c r="I30" i="5"/>
  <c r="I31" i="5"/>
  <c r="I32" i="5"/>
  <c r="I33" i="5"/>
  <c r="B7" i="5"/>
  <c r="B8" i="5"/>
  <c r="B9" i="5"/>
  <c r="B10" i="5"/>
  <c r="B11" i="5"/>
  <c r="B12" i="5"/>
  <c r="B13" i="5"/>
  <c r="B14" i="5"/>
  <c r="B15" i="5"/>
  <c r="B16" i="5"/>
  <c r="B17" i="5"/>
  <c r="B18" i="5"/>
  <c r="B19" i="5"/>
  <c r="B20" i="5"/>
  <c r="B21" i="5"/>
  <c r="B22" i="5"/>
  <c r="B23" i="5"/>
  <c r="B24" i="5"/>
  <c r="B25" i="5"/>
  <c r="B26" i="5"/>
  <c r="B27" i="5"/>
  <c r="B28" i="5"/>
  <c r="B29" i="5"/>
  <c r="B30" i="5"/>
  <c r="B31" i="5"/>
  <c r="B32" i="5"/>
  <c r="B33" i="5"/>
  <c r="G7" i="5"/>
  <c r="G8" i="5"/>
  <c r="G9" i="5"/>
  <c r="G10" i="5"/>
  <c r="G11" i="5"/>
  <c r="G12" i="5"/>
  <c r="G13" i="5"/>
  <c r="G14" i="5"/>
  <c r="G15" i="5"/>
  <c r="G16" i="5"/>
  <c r="G17" i="5"/>
  <c r="G18" i="5"/>
  <c r="G19" i="5"/>
  <c r="G20" i="5"/>
  <c r="G21" i="5"/>
  <c r="G22" i="5"/>
  <c r="G23" i="5"/>
  <c r="G24" i="5"/>
  <c r="G25" i="5"/>
  <c r="G26" i="5"/>
  <c r="G27" i="5"/>
  <c r="G28" i="5"/>
  <c r="G29" i="5"/>
  <c r="G30" i="5"/>
  <c r="G31" i="5"/>
  <c r="G32" i="5"/>
  <c r="G33"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<sst xmlns="http://schemas.openxmlformats.org/spreadsheetml/2006/main" count="181611" uniqueCount="39220">
  <si>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</si>
  <si>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</si>
  <si>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</si>
  <si>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</si>
  <si>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</si>
  <si>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</si>
  <si>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</si>
  <si>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</si>
  <si>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</si>
  <si>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</si>
  <si>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</si>
  <si>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</si>
  <si>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</si>
  <si>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</si>
  <si>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</si>
  <si>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</si>
  <si>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</si>
  <si>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</si>
  <si>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</si>
  <si>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</si>
  <si>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</si>
  <si>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</si>
  <si>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</si>
  <si>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</si>
  <si>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</si>
  <si>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</si>
  <si>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</si>
  <si>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</si>
  <si>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</si>
  <si>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</si>
  <si>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</si>
  <si>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</si>
  <si>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</si>
  <si>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</si>
  <si>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</si>
  <si>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</si>
  <si>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</si>
  <si>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</si>
  <si>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</si>
  <si>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</si>
  <si>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</si>
  <si>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</si>
  <si>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</si>
  <si>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</si>
  <si>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</si>
  <si>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</si>
  <si>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</si>
  <si>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</si>
  <si>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</si>
  <si>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</si>
  <si>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</si>
  <si>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</si>
  <si>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</si>
  <si>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</si>
  <si>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</si>
  <si>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</si>
  <si>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</si>
  <si>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</si>
  <si>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</si>
  <si>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</si>
  <si>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</si>
  <si>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</si>
  <si>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</si>
  <si>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</si>
  <si>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</si>
  <si>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</si>
  <si>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</si>
  <si>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</si>
  <si>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</si>
  <si>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</si>
  <si>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</si>
  <si>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</si>
  <si>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</si>
  <si>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</si>
  <si>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</si>
  <si>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</si>
  <si>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</si>
  <si>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</si>
  <si>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</si>
  <si>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</si>
  <si>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</si>
  <si>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</si>
  <si>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</si>
  <si>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</si>
  <si>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</si>
  <si>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</si>
  <si>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</si>
  <si>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</si>
  <si>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</si>
  <si>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</si>
  <si>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</si>
  <si>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</si>
  <si>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</si>
  <si>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</si>
  <si>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</si>
  <si>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</si>
  <si>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</si>
  <si>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</si>
  <si>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</si>
  <si>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</si>
  <si>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</si>
  <si>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</si>
  <si>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</si>
  <si>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</si>
  <si>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</si>
  <si>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</si>
  <si>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</si>
  <si>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</si>
  <si>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</si>
  <si>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</si>
  <si>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</si>
  <si>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</si>
  <si>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</si>
  <si>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</si>
  <si>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</si>
  <si>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</si>
  <si>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</si>
  <si>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</si>
  <si>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</si>
  <si>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</si>
  <si>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</si>
  <si>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</si>
  <si>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</si>
  <si>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</si>
  <si>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</si>
  <si>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</si>
  <si>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</si>
  <si>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</si>
  <si>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</si>
  <si>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</si>
  <si>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</si>
  <si>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</si>
  <si>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</si>
  <si>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</si>
  <si>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</si>
  <si>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</si>
  <si>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</si>
  <si>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</si>
  <si>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</si>
  <si>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</si>
  <si>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</si>
  <si>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</si>
  <si>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</si>
  <si>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</si>
  <si>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</si>
  <si>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</si>
  <si>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</si>
  <si>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</si>
  <si>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</si>
  <si>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</si>
  <si>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</si>
  <si>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</si>
  <si>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</si>
  <si>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</si>
  <si>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</si>
  <si>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</si>
  <si>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</si>
  <si>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</si>
  <si>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</si>
  <si>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</si>
  <si>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</si>
  <si>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</si>
  <si>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</si>
  <si>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</si>
  <si>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</si>
  <si>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</si>
  <si>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</si>
  <si>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</si>
  <si>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</si>
  <si>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</si>
  <si>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</si>
  <si>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</si>
  <si>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</si>
  <si>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</si>
  <si>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</si>
  <si>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</si>
  <si>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</si>
  <si>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</si>
  <si>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</si>
  <si>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</si>
  <si>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</si>
  <si>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</si>
  <si>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</si>
  <si>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</si>
  <si>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</si>
  <si>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</si>
  <si>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</si>
  <si>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</si>
  <si>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</si>
  <si>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</si>
  <si>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</si>
  <si>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</si>
  <si>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</si>
  <si>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</si>
  <si>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</si>
  <si>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</si>
  <si>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</si>
  <si>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</si>
  <si>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</si>
  <si>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</si>
  <si>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</si>
  <si>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</si>
  <si>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</si>
  <si>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</si>
  <si>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</si>
  <si>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</si>
  <si>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</si>
  <si>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</si>
  <si>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</si>
  <si>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</si>
  <si>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</si>
  <si>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</si>
  <si>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</si>
  <si>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</si>
  <si>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</si>
  <si>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</si>
  <si>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</si>
  <si>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</si>
  <si>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</si>
  <si>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</si>
  <si>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</si>
  <si>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</si>
  <si>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</si>
  <si>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</si>
  <si>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</si>
  <si>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</si>
  <si>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</si>
  <si>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</si>
  <si>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</si>
  <si>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</si>
  <si>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</si>
  <si>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</si>
  <si>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</si>
  <si>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</si>
  <si>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</si>
  <si>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</si>
  <si>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</si>
  <si>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</si>
  <si>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</si>
  <si>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</si>
  <si>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</si>
  <si>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</si>
  <si>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</si>
  <si>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</si>
  <si>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</si>
  <si>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</si>
  <si>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</si>
  <si>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</si>
  <si>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</si>
  <si>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</si>
  <si>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</si>
  <si>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</si>
  <si>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</si>
  <si>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</si>
  <si>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</si>
  <si>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</si>
  <si>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</si>
  <si>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</si>
  <si>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</si>
  <si>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</si>
  <si>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</si>
  <si>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</si>
  <si>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</si>
  <si>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</si>
  <si>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</si>
  <si>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</si>
  <si>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</si>
  <si>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</si>
  <si>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</si>
  <si>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</si>
  <si>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</si>
  <si>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</si>
  <si>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</si>
  <si>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</si>
  <si>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</si>
  <si>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</si>
  <si>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</si>
  <si>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</si>
  <si>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</si>
  <si>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</si>
  <si>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</si>
  <si>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</si>
  <si>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</si>
  <si>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</si>
  <si>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</si>
  <si>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</si>
  <si>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</si>
  <si>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</si>
  <si>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</si>
  <si>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</si>
  <si>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</si>
  <si>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</si>
  <si>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</si>
  <si>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</si>
  <si>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</si>
  <si>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</si>
  <si>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</si>
  <si>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</si>
  <si>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</si>
  <si>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</si>
  <si>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</si>
  <si>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</si>
  <si>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</si>
  <si>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</si>
  <si>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</si>
  <si>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</si>
  <si>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</si>
  <si>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</si>
  <si>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</si>
  <si>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</si>
  <si>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</si>
  <si>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</si>
  <si>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</si>
  <si>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</si>
  <si>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</si>
  <si>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</si>
  <si>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</si>
  <si>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</si>
  <si>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</si>
  <si>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</si>
  <si>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</si>
  <si>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</si>
  <si>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</si>
  <si>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</si>
  <si>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</si>
  <si>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</si>
  <si>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</si>
  <si>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</si>
  <si>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</si>
  <si>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</si>
  <si>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</si>
  <si>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</si>
  <si>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</si>
  <si>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</si>
  <si>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</si>
  <si>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</si>
  <si>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</si>
  <si>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</si>
  <si>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</si>
  <si>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</si>
  <si>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</si>
  <si>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</si>
  <si>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</si>
  <si>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</si>
  <si>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</si>
  <si>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</si>
  <si>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</si>
  <si>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</si>
  <si>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</si>
  <si>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</si>
  <si>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</si>
  <si>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</si>
  <si>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</si>
  <si>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</si>
  <si>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</si>
  <si>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</si>
  <si>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</si>
  <si>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</si>
  <si>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</si>
  <si>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</si>
  <si>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</si>
  <si>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</si>
  <si>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</si>
  <si>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</si>
  <si>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</si>
  <si>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</si>
  <si>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</si>
  <si>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</si>
  <si>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</si>
  <si>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</si>
  <si>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</si>
  <si>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</si>
  <si>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</si>
  <si>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</si>
  <si>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</si>
  <si>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</si>
  <si>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</si>
  <si>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</si>
  <si>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</si>
  <si>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</si>
  <si>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</si>
  <si>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</si>
  <si>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</si>
  <si>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</si>
  <si>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</si>
  <si>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</si>
  <si>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</si>
  <si>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</si>
  <si>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</si>
  <si>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</si>
  <si>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</si>
  <si>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</si>
  <si>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</si>
  <si>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</si>
  <si>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</si>
  <si>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</si>
  <si>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</si>
  <si>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</si>
  <si>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</si>
  <si>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</si>
  <si>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</si>
  <si>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</si>
  <si>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</si>
  <si>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</si>
  <si>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</si>
  <si>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</si>
  <si>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</si>
  <si>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</si>
  <si>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</si>
  <si>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</si>
  <si>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</si>
  <si>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</si>
  <si>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</si>
  <si>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</si>
  <si>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</si>
  <si>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</si>
  <si>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</si>
  <si>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</si>
  <si>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</si>
  <si>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</si>
  <si>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</si>
  <si>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</si>
  <si>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</si>
  <si>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</si>
  <si>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</si>
  <si>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</si>
  <si>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</si>
  <si>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</si>
  <si>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</si>
  <si>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</si>
  <si>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</si>
  <si>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</si>
  <si>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</si>
  <si>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</si>
  <si>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</si>
  <si>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</si>
  <si>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</si>
  <si>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</si>
  <si>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</si>
  <si>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</si>
  <si>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</si>
  <si>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</si>
  <si>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</si>
  <si>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</si>
  <si>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</si>
  <si>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</si>
  <si>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</si>
  <si>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</si>
  <si>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</si>
  <si>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</si>
  <si>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</si>
  <si>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</si>
  <si>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</si>
  <si>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</si>
  <si>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</si>
  <si>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</si>
  <si>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</si>
  <si>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</si>
  <si>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</si>
  <si>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</si>
  <si>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</si>
  <si>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</si>
  <si>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</si>
  <si>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</si>
  <si>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</si>
  <si>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</si>
  <si>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</si>
  <si>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</si>
  <si>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</si>
  <si>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</si>
  <si>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</si>
  <si>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</si>
  <si>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</si>
  <si>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</si>
  <si>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</si>
  <si>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</si>
  <si>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</si>
  <si>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</si>
  <si>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</si>
  <si>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</si>
  <si>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</si>
  <si>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</si>
  <si>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</si>
  <si>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</si>
  <si>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</si>
  <si>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</si>
  <si>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</si>
  <si>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</si>
  <si>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</si>
  <si>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</si>
  <si>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</si>
  <si>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</si>
  <si>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</si>
  <si>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</si>
  <si>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</si>
  <si>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</si>
  <si>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</si>
  <si>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</si>
  <si>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</si>
  <si>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</si>
  <si>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</si>
  <si>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</si>
  <si>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</si>
  <si>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</si>
  <si>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</si>
  <si>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</si>
  <si>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</si>
  <si>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</si>
  <si>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</si>
  <si>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</si>
  <si>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</si>
  <si>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</si>
  <si>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</si>
  <si>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</si>
  <si>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</si>
  <si>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</si>
  <si>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</si>
  <si>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</si>
  <si>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</si>
  <si>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</si>
  <si>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</si>
  <si>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</si>
  <si>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</si>
  <si>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</si>
  <si>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</si>
  <si>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</si>
  <si>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</si>
  <si>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</si>
  <si>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</si>
  <si>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</si>
  <si>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</si>
  <si>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</si>
  <si>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</si>
  <si>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</si>
  <si>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</si>
  <si>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</si>
  <si>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</si>
  <si>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</si>
  <si>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</si>
  <si>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</si>
  <si>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</si>
  <si>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</si>
  <si>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</si>
  <si>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</si>
  <si>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</si>
  <si>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</si>
  <si>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</si>
  <si>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</si>
  <si>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</si>
  <si>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</si>
  <si>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</si>
  <si>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</si>
  <si>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</si>
  <si>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</si>
  <si>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</si>
  <si>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</si>
  <si>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</si>
  <si>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</si>
  <si>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</si>
  <si>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</si>
  <si>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</si>
  <si>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</si>
  <si>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</si>
  <si>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</si>
  <si>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</si>
  <si>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</si>
  <si>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</si>
  <si>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</si>
  <si>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</si>
  <si>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</si>
  <si>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</si>
  <si>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</si>
  <si>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</si>
  <si>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</si>
  <si>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</si>
  <si>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</si>
  <si>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</si>
  <si>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</si>
  <si>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</si>
  <si>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</si>
  <si>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</si>
  <si>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</si>
  <si>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</si>
  <si>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</si>
  <si>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</si>
  <si>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</si>
  <si>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</si>
  <si>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</si>
  <si>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</si>
  <si>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</si>
  <si>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</si>
  <si>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</si>
  <si>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</si>
  <si>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</si>
  <si>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</si>
  <si>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</si>
  <si>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</si>
  <si>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</si>
  <si>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</si>
  <si>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</si>
  <si>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</si>
  <si>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</si>
  <si>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</si>
  <si>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</si>
  <si>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</si>
  <si>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</si>
  <si>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</si>
  <si>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</si>
  <si>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</si>
  <si>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</si>
  <si>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</si>
  <si>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</si>
  <si>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</si>
  <si>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</si>
  <si>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</si>
  <si>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</si>
  <si>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</si>
  <si>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</si>
  <si>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</si>
  <si>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</si>
  <si>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</si>
  <si>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</si>
  <si>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</si>
  <si>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</si>
  <si>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</si>
  <si>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</si>
  <si>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</si>
  <si>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</si>
  <si>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</si>
  <si>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</si>
  <si>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</si>
  <si>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</si>
  <si>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</si>
  <si>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</si>
  <si>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</si>
  <si>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</si>
  <si>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</si>
  <si>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</si>
  <si>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</si>
  <si>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</si>
  <si>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</si>
  <si>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</si>
  <si>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</si>
  <si>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</si>
  <si>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</si>
  <si>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</si>
  <si>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</si>
  <si>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</si>
  <si>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</si>
  <si>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</si>
  <si>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</si>
  <si>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</si>
  <si>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</si>
  <si>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</si>
  <si>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</si>
  <si>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</si>
  <si>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</si>
  <si>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</si>
  <si>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</si>
  <si>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</si>
  <si>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</si>
  <si>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</si>
  <si>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</si>
  <si>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</si>
  <si>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</si>
  <si>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</si>
  <si>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</si>
  <si>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</si>
  <si>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</si>
  <si>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</si>
  <si>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</si>
  <si>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</si>
  <si>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</si>
  <si>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</si>
  <si>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</si>
  <si>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</si>
  <si>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</si>
  <si>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</si>
  <si>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</si>
  <si>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</si>
  <si>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</si>
  <si>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</si>
  <si>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</si>
  <si>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</si>
  <si>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</si>
  <si>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</si>
  <si>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</si>
  <si>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</si>
  <si>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</si>
  <si>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</si>
  <si>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</si>
  <si>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</si>
  <si>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</si>
  <si>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</si>
  <si>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</si>
  <si>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</si>
  <si>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</si>
  <si>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</si>
  <si>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</si>
  <si>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</si>
  <si>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</si>
  <si>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</si>
  <si>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</si>
  <si>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</si>
  <si>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</si>
  <si>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</si>
  <si>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</si>
  <si>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</si>
  <si>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</si>
  <si>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</si>
  <si>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</si>
  <si>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</si>
  <si>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</si>
  <si>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</si>
  <si>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</si>
  <si>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</si>
  <si>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</si>
  <si>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</si>
  <si>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</si>
  <si>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</si>
  <si>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</si>
  <si>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</si>
  <si>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</si>
  <si>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</si>
  <si>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</si>
  <si>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</si>
  <si>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</si>
  <si>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</si>
  <si>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</si>
  <si>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</si>
  <si>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</si>
  <si>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</si>
  <si>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</si>
  <si>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</si>
  <si>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</si>
  <si>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</si>
  <si>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</si>
  <si>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</si>
  <si>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</si>
  <si>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</si>
  <si>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</si>
  <si>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</si>
  <si>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</si>
  <si>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</si>
  <si>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</si>
  <si>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</si>
  <si>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</si>
  <si>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</si>
  <si>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</si>
  <si>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</si>
  <si>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</si>
  <si>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</si>
  <si>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</si>
  <si>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</si>
  <si>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</si>
  <si>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</si>
  <si>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</si>
  <si>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</si>
  <si>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</si>
  <si>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</si>
  <si>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</si>
  <si>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</si>
  <si>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</si>
  <si>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</si>
  <si>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</si>
  <si>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</si>
  <si>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</si>
  <si>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</si>
  <si>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</si>
  <si>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</si>
  <si>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</si>
  <si>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</si>
  <si>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</si>
  <si>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</si>
  <si>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</si>
  <si>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</si>
  <si>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</si>
  <si>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</si>
  <si>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</si>
  <si>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</si>
  <si>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</si>
  <si>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</si>
  <si>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</si>
  <si>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</si>
  <si>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</si>
  <si>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</si>
  <si>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</si>
  <si>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</si>
  <si>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</si>
  <si>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</si>
  <si>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</si>
  <si>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</si>
  <si>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</si>
  <si>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</si>
  <si>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</si>
  <si>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</si>
  <si>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</si>
  <si>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</si>
  <si>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</si>
  <si>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</si>
  <si>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</si>
  <si>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</si>
  <si>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</si>
  <si>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</si>
  <si>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</si>
  <si>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</si>
  <si>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</si>
  <si>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</si>
  <si>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</si>
  <si>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</si>
  <si>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</si>
  <si>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</si>
  <si>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</si>
  <si>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</si>
  <si>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</si>
  <si>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</si>
  <si>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</si>
  <si>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</si>
  <si>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</si>
  <si>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</si>
  <si>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</si>
  <si>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</si>
  <si>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</si>
  <si>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</si>
  <si>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</si>
  <si>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</si>
  <si>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</si>
  <si>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</si>
  <si>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</si>
  <si>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</si>
  <si>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</si>
  <si>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</si>
  <si>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</si>
  <si>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</si>
  <si>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</si>
  <si>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</si>
  <si>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</si>
  <si>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</si>
  <si>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</si>
  <si>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</si>
  <si>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</si>
  <si>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</si>
  <si>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</si>
  <si>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</si>
  <si>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</si>
  <si>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</si>
  <si>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</si>
  <si>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</si>
  <si>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</si>
  <si>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</si>
  <si>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</si>
  <si>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</si>
  <si>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</si>
  <si>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</si>
  <si>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</si>
  <si>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</si>
  <si>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</si>
  <si>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</si>
  <si>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</si>
  <si>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</si>
  <si>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</si>
  <si>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</si>
  <si>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</si>
  <si>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</si>
  <si>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</si>
  <si>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</si>
  <si>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</si>
  <si>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</si>
  <si>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</si>
  <si>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</si>
  <si>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</si>
  <si>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</si>
  <si>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</si>
  <si>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</si>
  <si>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</si>
  <si>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</si>
  <si>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</si>
  <si>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</si>
  <si>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</si>
  <si>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</si>
  <si>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</si>
  <si>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</si>
  <si>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</si>
  <si>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</si>
  <si>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</si>
  <si>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</si>
  <si>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</si>
  <si>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</si>
  <si>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</si>
  <si>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</si>
  <si>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</si>
  <si>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</si>
  <si>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</si>
  <si>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</si>
  <si>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</si>
  <si>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</si>
  <si>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</si>
  <si>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</si>
  <si>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</si>
  <si>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</si>
  <si>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</si>
  <si>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</si>
  <si>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</si>
  <si>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</si>
  <si>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</si>
  <si>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</si>
  <si>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</si>
  <si>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</si>
  <si>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</si>
  <si>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</si>
  <si>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</si>
  <si>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</si>
  <si>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</si>
  <si>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</si>
  <si>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</si>
  <si>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</si>
  <si>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</si>
  <si>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</si>
  <si>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</si>
  <si>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</si>
  <si>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</si>
  <si>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</si>
  <si>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</si>
  <si>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</si>
  <si>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</si>
  <si>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</si>
  <si>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</si>
  <si>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</si>
  <si>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</si>
  <si>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</si>
  <si>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</si>
  <si>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</si>
  <si>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</si>
  <si>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</si>
  <si>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</si>
  <si>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</si>
  <si>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</si>
  <si>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</si>
  <si>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</si>
  <si>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</si>
  <si>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</si>
  <si>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</si>
  <si>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</si>
  <si>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</si>
  <si>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</si>
  <si>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</si>
  <si>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</si>
  <si>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</si>
  <si>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</si>
  <si>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</si>
  <si>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</si>
  <si>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</si>
  <si>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</si>
  <si>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</si>
  <si>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</si>
  <si>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</si>
  <si>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</si>
  <si>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</si>
  <si>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</si>
  <si>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</si>
  <si>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</si>
  <si>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</si>
  <si>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</si>
  <si>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</si>
  <si>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</si>
  <si>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</si>
  <si>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</si>
  <si>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</si>
  <si>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</si>
  <si>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</si>
  <si>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</si>
  <si>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</si>
  <si>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</si>
  <si>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</si>
  <si>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</si>
  <si>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</si>
  <si>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</si>
  <si>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</si>
  <si>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</si>
  <si>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</si>
  <si>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</si>
  <si>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</si>
  <si>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</si>
  <si>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</si>
  <si>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</si>
  <si>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</si>
  <si>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</si>
  <si>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</si>
  <si>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</si>
  <si>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</si>
  <si>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</si>
  <si>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</si>
  <si>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</si>
  <si>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</si>
  <si>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</si>
  <si>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</si>
  <si>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</si>
  <si>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</si>
  <si>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</si>
  <si>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</si>
  <si>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</si>
  <si>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</si>
  <si>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</si>
  <si>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</si>
  <si>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</si>
  <si>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</si>
  <si>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</si>
  <si>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</si>
  <si>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</si>
  <si>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</si>
  <si>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</si>
  <si>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</si>
  <si>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</si>
  <si>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</si>
  <si>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</si>
  <si>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</si>
  <si>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</si>
  <si>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</si>
  <si>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</si>
  <si>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</si>
  <si>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</si>
  <si>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</si>
  <si>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</si>
  <si>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</si>
  <si>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</si>
  <si>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</si>
  <si>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</si>
  <si>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</si>
  <si>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</si>
  <si>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</si>
  <si>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</si>
  <si>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</si>
  <si>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</si>
  <si>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</si>
  <si>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</si>
  <si>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</si>
  <si>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</si>
  <si>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</si>
  <si>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</si>
  <si>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</si>
  <si>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</si>
  <si>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</si>
  <si>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</si>
  <si>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</si>
  <si>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</si>
  <si>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</si>
  <si>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</si>
  <si>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</si>
  <si>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</si>
  <si>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</si>
  <si>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</si>
  <si>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</si>
  <si>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</si>
  <si>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</si>
  <si>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</si>
  <si>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</si>
  <si>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</si>
  <si>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</si>
  <si>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</si>
  <si>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</si>
  <si>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</si>
  <si>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</si>
  <si>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</si>
  <si>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</si>
  <si>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</si>
  <si>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</si>
  <si>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</si>
  <si>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</si>
  <si>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</si>
  <si>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</si>
  <si>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</si>
  <si>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</si>
  <si>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</si>
  <si>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</si>
  <si>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</si>
  <si>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</si>
  <si>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</si>
  <si>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</si>
  <si>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</si>
  <si>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</si>
  <si>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</si>
  <si>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</si>
  <si>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</si>
  <si>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</si>
  <si>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</si>
  <si>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</si>
  <si>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</si>
  <si>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</si>
  <si>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</si>
  <si>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</si>
  <si>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</si>
  <si>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</si>
  <si>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</si>
  <si>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</si>
  <si>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</si>
  <si>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</si>
  <si>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</si>
  <si>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</si>
  <si>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</si>
  <si>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</si>
  <si>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</si>
  <si>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</si>
  <si>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</si>
  <si>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</si>
  <si>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</si>
  <si>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</si>
  <si>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</si>
  <si>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</si>
  <si>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</si>
  <si>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</si>
  <si>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</si>
  <si>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</si>
  <si>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</si>
  <si>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</si>
  <si>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</si>
  <si>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</si>
  <si>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</si>
  <si>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</si>
  <si>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</si>
  <si>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</si>
  <si>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</si>
  <si>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</si>
  <si>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</si>
  <si>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</si>
  <si>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</si>
  <si>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</si>
  <si>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</si>
  <si>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</si>
  <si>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</si>
  <si>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</si>
  <si>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</si>
  <si>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</si>
  <si>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</si>
  <si>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</si>
  <si>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</si>
  <si>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</si>
  <si>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</si>
  <si>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</si>
  <si>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</si>
  <si>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</si>
  <si>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</si>
  <si>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</si>
  <si>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</si>
  <si>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</si>
  <si>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</si>
  <si>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</si>
  <si>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</si>
  <si>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</si>
  <si>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</si>
  <si>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</si>
  <si>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</si>
  <si>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</si>
  <si>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</si>
  <si>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</si>
  <si>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</si>
  <si>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</si>
  <si>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</si>
  <si>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</si>
  <si>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</si>
  <si>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</si>
  <si>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</si>
  <si>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</si>
  <si>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</si>
  <si>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</si>
  <si>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</si>
  <si>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</si>
  <si>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</si>
  <si>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</si>
  <si>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</si>
  <si>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</si>
  <si>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</si>
  <si>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</si>
  <si>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</si>
  <si>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</si>
  <si>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</si>
  <si>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</si>
  <si>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</si>
  <si>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</si>
  <si>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</si>
  <si>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</si>
  <si>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</si>
  <si>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</si>
  <si>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</si>
  <si>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</si>
  <si>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</si>
  <si>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</si>
  <si>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</si>
  <si>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</si>
  <si>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</si>
  <si>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</si>
  <si>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</si>
  <si>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</si>
  <si>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</si>
  <si>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</si>
  <si>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</si>
  <si>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</si>
  <si>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</si>
  <si>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</si>
  <si>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</si>
  <si>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</si>
  <si>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</si>
  <si>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</si>
  <si>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</si>
  <si>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</si>
  <si>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</si>
  <si>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</si>
  <si>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</si>
  <si>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</si>
  <si>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</si>
  <si>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</si>
  <si>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</si>
  <si>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</si>
  <si>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</si>
  <si>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</si>
  <si>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</si>
  <si>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</si>
  <si>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</si>
  <si>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</si>
  <si>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</si>
  <si>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</si>
  <si>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</si>
  <si>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</si>
  <si>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</si>
  <si>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</si>
  <si>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</si>
  <si>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</si>
  <si>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</si>
  <si>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</si>
  <si>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</si>
  <si>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</si>
  <si>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</si>
  <si>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</si>
  <si>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</si>
  <si>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</si>
  <si>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</si>
  <si>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</si>
  <si>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</si>
  <si>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</si>
  <si>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</si>
  <si>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</si>
  <si>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</si>
  <si>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</si>
  <si>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</si>
  <si>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</si>
  <si>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</si>
  <si>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</si>
  <si>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</si>
  <si>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</si>
  <si>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</si>
  <si>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</si>
  <si>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</si>
  <si>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</si>
  <si>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</si>
  <si>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</si>
  <si>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</si>
  <si>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</si>
  <si>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</si>
  <si>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</si>
  <si>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</si>
  <si>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</si>
  <si>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</si>
  <si>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</si>
  <si>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</si>
  <si>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</si>
  <si>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</si>
  <si>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</si>
  <si>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</si>
  <si>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</si>
  <si>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</si>
  <si>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</si>
  <si>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</si>
  <si>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</si>
  <si>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</si>
  <si>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</si>
  <si>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</si>
  <si>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</si>
  <si>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</si>
  <si>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</si>
  <si>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</si>
  <si>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</si>
  <si>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</si>
  <si>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</si>
  <si>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</si>
  <si>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</si>
  <si>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</si>
  <si>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</si>
  <si>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</si>
  <si>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</si>
  <si>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</si>
  <si>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</si>
  <si>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</si>
  <si>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</si>
  <si>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</si>
  <si>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</si>
  <si>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</si>
  <si>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</si>
  <si>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</si>
  <si>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</si>
  <si>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</si>
  <si>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</si>
  <si>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</si>
  <si>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</si>
  <si>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</si>
  <si>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</si>
  <si>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</si>
  <si>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</si>
  <si>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</si>
  <si>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</si>
  <si>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</si>
  <si>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</si>
  <si>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</si>
  <si>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</si>
  <si>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</si>
  <si>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</si>
  <si>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</si>
  <si>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</si>
  <si>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</si>
  <si>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</si>
  <si>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</si>
  <si>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</si>
  <si>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</si>
  <si>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</si>
  <si>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</si>
  <si>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</si>
  <si>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</si>
  <si>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</si>
  <si>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</si>
  <si>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</si>
  <si>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</si>
  <si>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</si>
  <si>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</si>
  <si>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</si>
  <si>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</si>
  <si>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</si>
  <si>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</si>
  <si>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</si>
  <si>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</si>
  <si>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</si>
  <si>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</si>
  <si>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</si>
  <si>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</si>
  <si>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</si>
  <si>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</si>
  <si>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</si>
  <si>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</si>
  <si>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</si>
  <si>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</si>
  <si>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</si>
  <si>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</si>
  <si>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</si>
  <si>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</si>
  <si>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</si>
  <si>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</si>
  <si>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</si>
  <si>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</si>
  <si>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</si>
  <si>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</si>
  <si>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</si>
  <si>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</si>
  <si>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</si>
  <si>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</si>
  <si>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</si>
  <si>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</si>
  <si>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</si>
  <si>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</si>
  <si>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</si>
  <si>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</si>
  <si>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</si>
  <si>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</si>
  <si>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</si>
  <si>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</si>
  <si>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</si>
  <si>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</si>
  <si>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</si>
  <si>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</si>
  <si>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</si>
  <si>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</si>
  <si>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</si>
  <si>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</si>
  <si>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</si>
  <si>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</si>
  <si>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</si>
  <si>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</si>
  <si>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</si>
  <si>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</si>
  <si>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</si>
  <si>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</si>
  <si>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</si>
  <si>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</si>
  <si>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</si>
  <si>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</si>
  <si>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</si>
  <si>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</si>
  <si>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</si>
  <si>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</si>
  <si>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</si>
  <si>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</si>
  <si>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</si>
  <si>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</si>
  <si>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</si>
  <si>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</si>
  <si>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</si>
  <si>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</si>
  <si>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</si>
  <si>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</si>
  <si>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</si>
  <si>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</si>
  <si>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</si>
  <si>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</si>
  <si>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</si>
  <si>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</si>
  <si>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</si>
  <si>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</si>
  <si>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</si>
  <si>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</si>
  <si>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</si>
  <si>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</si>
  <si>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</si>
  <si>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</si>
  <si>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</si>
  <si>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</si>
  <si>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</si>
  <si>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</si>
  <si>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</si>
  <si>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</si>
  <si>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</si>
  <si>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</si>
  <si>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</si>
  <si>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</si>
  <si>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</si>
  <si>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</si>
  <si>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</si>
  <si>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</si>
  <si>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</si>
  <si>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</si>
  <si>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</si>
  <si>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</si>
  <si>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</si>
  <si>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</si>
  <si>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</si>
  <si>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</si>
  <si>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</si>
  <si>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</si>
  <si>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</si>
  <si>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</si>
  <si>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</si>
  <si>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</si>
  <si>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</si>
  <si>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</si>
  <si>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</si>
  <si>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</si>
  <si>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</si>
  <si>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</si>
  <si>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</si>
  <si>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</si>
  <si>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</si>
  <si>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</si>
  <si>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</si>
  <si>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</si>
  <si>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</si>
  <si>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</si>
  <si>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</si>
  <si>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</si>
  <si>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</si>
  <si>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</si>
  <si>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</si>
  <si>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</si>
  <si>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</si>
  <si>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</si>
  <si>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</si>
  <si>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</si>
  <si>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</si>
  <si>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</si>
  <si>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</si>
  <si>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</si>
  <si>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</si>
  <si>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</si>
  <si>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</si>
  <si>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</si>
  <si>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</si>
  <si>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</si>
  <si>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</si>
  <si>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</si>
  <si>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</si>
  <si>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</si>
  <si>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</si>
  <si>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</si>
  <si>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</si>
  <si>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</si>
  <si>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</si>
  <si>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</si>
  <si>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</si>
  <si>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</si>
  <si>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</si>
  <si>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</si>
  <si>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</si>
  <si>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</si>
  <si>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</si>
  <si>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</si>
  <si>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</si>
  <si>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</si>
  <si>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</si>
  <si>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</si>
  <si>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</si>
  <si>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</si>
  <si>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</si>
  <si>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</si>
  <si>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</si>
  <si>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</si>
  <si>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</si>
  <si>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</si>
  <si>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</si>
  <si>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</si>
  <si>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</si>
  <si>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</si>
  <si>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</si>
  <si>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</si>
  <si>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</si>
  <si>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</si>
  <si>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</si>
  <si>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</si>
  <si>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</si>
  <si>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</si>
  <si>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</si>
  <si>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</si>
  <si>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</si>
  <si>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</si>
  <si>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</si>
  <si>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</si>
  <si>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</si>
  <si>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</si>
  <si>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</si>
  <si>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</si>
  <si>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</si>
  <si>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</si>
  <si>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</si>
  <si>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</si>
  <si>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</si>
  <si>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</si>
  <si>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</si>
  <si>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</si>
  <si>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</si>
  <si>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</si>
  <si>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</si>
  <si>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</si>
  <si>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</si>
  <si>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</si>
  <si>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</si>
  <si>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</si>
  <si>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</si>
  <si>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</si>
  <si>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</si>
  <si>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</si>
  <si>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</si>
  <si>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</si>
  <si>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</si>
  <si>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</si>
  <si>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</si>
  <si>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</si>
  <si>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</si>
  <si>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</si>
  <si>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</si>
  <si>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</si>
  <si>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</si>
  <si>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</si>
  <si>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</si>
  <si>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</si>
  <si>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</si>
  <si>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</si>
  <si>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</si>
  <si>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</si>
  <si>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</si>
  <si>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</si>
  <si>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</si>
  <si>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</si>
  <si>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</si>
  <si>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</si>
  <si>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</si>
  <si>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</si>
  <si>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</si>
  <si>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</si>
  <si>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</si>
  <si>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</si>
  <si>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</si>
  <si>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</si>
  <si>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</si>
  <si>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</si>
  <si>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</si>
  <si>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</si>
  <si>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</si>
  <si>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</si>
  <si>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</si>
  <si>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</si>
  <si>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</si>
  <si>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</si>
  <si>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</si>
  <si>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</si>
  <si>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</si>
  <si>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</si>
  <si>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</si>
  <si>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</si>
  <si>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</si>
  <si>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</si>
  <si>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</si>
  <si>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</si>
  <si>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</si>
  <si>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</si>
  <si>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</si>
  <si>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</si>
  <si>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</si>
  <si>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</si>
  <si>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</si>
  <si>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</si>
  <si>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</si>
  <si>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</si>
  <si>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</si>
  <si>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</si>
  <si>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</si>
  <si>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</si>
  <si>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</si>
  <si>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</si>
  <si>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</si>
  <si>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</si>
  <si>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</si>
  <si>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</si>
  <si>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</si>
  <si>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</si>
  <si>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</si>
  <si>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</si>
  <si>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</si>
  <si>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</si>
  <si>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</si>
  <si>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</si>
  <si>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</si>
  <si>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</si>
  <si>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</si>
  <si>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</si>
  <si>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</si>
  <si>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</si>
  <si>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</si>
  <si>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</si>
  <si>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</si>
  <si>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</si>
  <si>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</si>
  <si>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</si>
  <si>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</si>
  <si>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</si>
  <si>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</si>
  <si>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</si>
  <si>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</si>
  <si>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</si>
  <si>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</si>
  <si>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</si>
  <si>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</si>
  <si>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</si>
  <si>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</si>
  <si>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</si>
  <si>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</si>
  <si>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</si>
  <si>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</si>
  <si>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</si>
  <si>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</si>
  <si>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</si>
  <si>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</si>
  <si>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</si>
  <si>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</si>
  <si>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</si>
  <si>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</si>
  <si>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</si>
  <si>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</si>
  <si>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</si>
  <si>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</si>
  <si>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</si>
  <si>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</si>
  <si>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</si>
  <si>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</si>
  <si>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</si>
  <si>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</si>
  <si>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</si>
  <si>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</si>
  <si>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</si>
  <si>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</si>
  <si>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</si>
  <si>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</si>
  <si>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</si>
  <si>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</si>
  <si>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</si>
  <si>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</si>
  <si>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</si>
  <si>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</si>
  <si>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</si>
  <si>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</si>
  <si>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</si>
  <si>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</si>
  <si>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</si>
  <si>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</si>
  <si>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</si>
  <si>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</si>
  <si>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</si>
  <si>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</si>
  <si>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</si>
  <si>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</si>
  <si>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</si>
  <si>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</si>
  <si>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</si>
  <si>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</si>
  <si>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</si>
  <si>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</si>
  <si>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</si>
  <si>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</si>
  <si>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</si>
  <si>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</si>
  <si>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</si>
  <si>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</si>
  <si>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</si>
  <si>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</si>
  <si>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</si>
  <si>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</si>
  <si>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</si>
  <si>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</si>
  <si>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</si>
  <si>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</si>
  <si>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</si>
  <si>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</si>
  <si>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</si>
  <si>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</si>
  <si>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</si>
  <si>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</si>
  <si>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</si>
  <si>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</si>
  <si>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</si>
  <si>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</si>
  <si>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</si>
  <si>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</si>
  <si>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</si>
  <si>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</si>
  <si>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</si>
  <si>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</si>
  <si>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</si>
  <si>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</si>
  <si>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</si>
  <si>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</si>
  <si>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</si>
  <si>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</si>
  <si>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</si>
  <si>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</si>
  <si>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</si>
  <si>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</si>
  <si>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</si>
  <si>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</si>
  <si>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</si>
  <si>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</si>
  <si>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</si>
  <si>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</si>
  <si>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</si>
  <si>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</si>
  <si>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</si>
  <si>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</si>
  <si>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</si>
  <si>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</si>
  <si>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</si>
  <si>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</si>
  <si>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</si>
  <si>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</si>
  <si>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</si>
  <si>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</si>
  <si>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</si>
  <si>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</si>
  <si>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</si>
  <si>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</si>
  <si>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</si>
  <si>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</si>
  <si>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</si>
  <si>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</si>
  <si>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</si>
  <si>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</si>
  <si>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</si>
  <si>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</si>
  <si>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</si>
  <si>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</si>
  <si>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</si>
  <si>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</si>
  <si>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</si>
  <si>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</si>
  <si>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</si>
  <si>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</si>
  <si>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</si>
  <si>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</si>
  <si>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</si>
  <si>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</si>
  <si>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</si>
  <si>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</si>
  <si>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</si>
  <si>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</si>
  <si>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</si>
  <si>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</si>
  <si>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</si>
  <si>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</si>
  <si>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</si>
  <si>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</si>
  <si>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</si>
  <si>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</si>
  <si>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</si>
  <si>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</si>
  <si>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</si>
  <si>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</si>
  <si>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</si>
  <si>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</si>
  <si>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</si>
  <si>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</si>
  <si>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</si>
  <si>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</si>
  <si>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</si>
  <si>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</si>
  <si>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</si>
  <si>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</si>
  <si>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</si>
  <si>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</si>
  <si>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</si>
  <si>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</si>
  <si>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</si>
  <si>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</si>
  <si>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</si>
  <si>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</si>
  <si>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</si>
  <si>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</si>
  <si>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</si>
  <si>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</si>
  <si>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</si>
  <si>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</si>
  <si>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</si>
  <si>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</si>
  <si>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</si>
  <si>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</si>
  <si>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</si>
  <si>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</si>
  <si>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</si>
  <si>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</si>
  <si>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</si>
  <si>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</si>
  <si>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</si>
  <si>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</si>
  <si>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</si>
  <si>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</si>
  <si>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</si>
  <si>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</si>
  <si>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</si>
  <si>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</si>
  <si>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</si>
  <si>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</si>
  <si>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</si>
  <si>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</si>
  <si>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</si>
  <si>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</si>
  <si>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</si>
  <si>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</si>
  <si>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</si>
  <si>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</si>
  <si>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</si>
  <si>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</si>
  <si>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</si>
  <si>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</si>
  <si>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</si>
  <si>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</si>
  <si>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</si>
  <si>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</si>
  <si>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</si>
  <si>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</si>
  <si>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</si>
  <si>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</si>
  <si>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</si>
  <si>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</si>
  <si>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</si>
  <si>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</si>
  <si>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</si>
  <si>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</si>
  <si>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</si>
  <si>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</si>
  <si>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</si>
  <si>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</si>
  <si>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</si>
  <si>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</si>
  <si>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</si>
  <si>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</si>
  <si>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</si>
  <si>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</si>
  <si>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</si>
  <si>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</si>
  <si>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</si>
  <si>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</si>
  <si>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</si>
  <si>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</si>
  <si>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</si>
  <si>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</si>
  <si>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</si>
  <si>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</si>
  <si>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</si>
  <si>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</si>
  <si>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</si>
  <si>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</si>
  <si>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</si>
  <si>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</si>
  <si>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</si>
  <si>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</si>
  <si>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</si>
  <si>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</si>
  <si>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</si>
  <si>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</si>
  <si>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</si>
  <si>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</si>
  <si>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</si>
  <si>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</si>
  <si>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</si>
  <si>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</si>
  <si>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</si>
  <si>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</si>
  <si>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</si>
  <si>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</si>
  <si>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</si>
  <si>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</si>
  <si>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</si>
  <si>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</si>
  <si>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</si>
  <si>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</si>
  <si>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</si>
  <si>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</si>
  <si>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</si>
  <si>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</si>
  <si>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</si>
  <si>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</si>
  <si>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</si>
  <si>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</si>
  <si>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</si>
  <si>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</si>
  <si>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</si>
  <si>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</si>
  <si>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</si>
  <si>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</si>
  <si>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</si>
  <si>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</si>
  <si>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</si>
  <si>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</si>
  <si>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</si>
  <si>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</si>
  <si>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</si>
  <si>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</si>
  <si>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</si>
  <si>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</si>
  <si>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</si>
  <si>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</si>
  <si>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</si>
  <si>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</si>
  <si>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</si>
  <si>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</si>
  <si>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</si>
  <si>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</si>
  <si>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</si>
  <si>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</si>
  <si>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</si>
  <si>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</si>
  <si>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</si>
  <si>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</si>
  <si>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</si>
  <si>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</si>
  <si>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</si>
  <si>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</si>
  <si>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</si>
  <si>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</si>
  <si>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</si>
  <si>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</si>
  <si>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</si>
  <si>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</si>
  <si>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</si>
  <si>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</si>
  <si>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</si>
  <si>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</si>
  <si>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</si>
  <si>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</si>
  <si>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</si>
  <si>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</si>
  <si>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</si>
  <si>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</si>
  <si>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</si>
  <si>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</si>
  <si>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</si>
  <si>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</si>
  <si>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</si>
  <si>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</si>
  <si>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</si>
  <si>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</si>
  <si>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</si>
  <si>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</si>
  <si>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</si>
  <si>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</si>
  <si>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</si>
  <si>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</si>
  <si>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</si>
  <si>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</si>
  <si>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</si>
  <si>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</si>
  <si>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</si>
  <si>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</si>
  <si>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</si>
  <si>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</si>
  <si>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</si>
  <si>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</si>
  <si>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</si>
  <si>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</si>
  <si>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</si>
  <si>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</si>
  <si>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</si>
  <si>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</si>
  <si>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</si>
  <si>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</si>
  <si>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</si>
  <si>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</si>
  <si>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</si>
  <si>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</si>
  <si>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</si>
  <si>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</si>
  <si>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</si>
  <si>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</si>
  <si>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</si>
  <si>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</si>
  <si>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</si>
  <si>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</si>
  <si>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</si>
  <si>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</si>
  <si>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</si>
  <si>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</si>
  <si>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</si>
  <si>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</si>
  <si>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</si>
  <si>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</si>
  <si>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</si>
  <si>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</si>
  <si>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</si>
  <si>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</si>
  <si>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</si>
  <si>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</si>
  <si>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</si>
  <si>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</si>
  <si>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</si>
  <si>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</si>
  <si>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</si>
  <si>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</si>
  <si>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</si>
  <si>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</si>
  <si>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</si>
  <si>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</si>
  <si>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</si>
  <si>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</si>
  <si>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</si>
  <si>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</si>
  <si>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</si>
  <si>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</si>
  <si>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</si>
  <si>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</si>
  <si>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</si>
  <si>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</si>
  <si>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</si>
  <si>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</si>
  <si>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</si>
  <si>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</si>
  <si>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</si>
  <si>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</si>
  <si>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</si>
  <si>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</si>
  <si>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</si>
  <si>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</si>
  <si>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</si>
  <si>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</si>
  <si>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</si>
  <si>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</si>
  <si>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</si>
  <si>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</si>
  <si>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</si>
  <si>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</si>
  <si>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</si>
  <si>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</si>
  <si>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</si>
  <si>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</si>
  <si>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</si>
  <si>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</si>
  <si>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</si>
  <si>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</si>
  <si>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</si>
  <si>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</si>
  <si>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</si>
  <si>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</si>
  <si>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</si>
  <si>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</si>
  <si>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</si>
  <si>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</si>
  <si>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</si>
  <si>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</si>
  <si>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</si>
  <si>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</si>
  <si>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</si>
  <si>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</si>
  <si>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</si>
  <si>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</si>
  <si>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</si>
  <si>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</si>
  <si>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</si>
  <si>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</si>
  <si>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</si>
  <si>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</si>
  <si>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</si>
  <si>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</si>
  <si>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</si>
  <si>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</si>
  <si>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</si>
  <si>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</si>
  <si>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</si>
  <si>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</si>
  <si>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</si>
  <si>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</si>
  <si>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</si>
  <si>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</si>
  <si>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</si>
  <si>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</si>
  <si>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</si>
  <si>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</si>
  <si>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</si>
  <si>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</si>
  <si>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</si>
  <si>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</si>
  <si>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</si>
  <si>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</si>
  <si>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</si>
  <si>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</si>
  <si>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</si>
  <si>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</si>
  <si>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</si>
  <si>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</si>
  <si>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</si>
  <si>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</si>
  <si>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</si>
  <si>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</si>
  <si>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</si>
  <si>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</si>
  <si>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</si>
  <si>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</si>
  <si>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</si>
  <si>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</si>
  <si>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</si>
  <si>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</si>
  <si>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</si>
  <si>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</si>
  <si>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</si>
  <si>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</si>
  <si>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</si>
  <si>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</si>
  <si>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</si>
  <si>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</si>
  <si>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</si>
  <si>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</si>
  <si>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</si>
  <si>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</si>
  <si>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</si>
  <si>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</si>
  <si>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</si>
  <si>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</si>
  <si>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</si>
  <si>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</si>
  <si>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</si>
  <si>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</si>
  <si>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</si>
  <si>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</si>
  <si>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</si>
  <si>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</si>
  <si>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</si>
  <si>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</si>
  <si>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</si>
  <si>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</si>
  <si>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</si>
  <si>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</si>
  <si>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</si>
  <si>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</si>
  <si>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</si>
  <si>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</si>
  <si>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</si>
  <si>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</si>
  <si>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</si>
  <si>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</si>
  <si>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</si>
  <si>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</si>
  <si>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</si>
  <si>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</si>
  <si>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</si>
  <si>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</si>
  <si>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</si>
  <si>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</si>
  <si>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</si>
  <si>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</si>
  <si>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</si>
  <si>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</si>
  <si>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</si>
  <si>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</si>
  <si>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</si>
  <si>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</si>
  <si>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</si>
  <si>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</si>
  <si>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</si>
  <si>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</si>
  <si>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</si>
  <si>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</si>
  <si>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</si>
  <si>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</si>
  <si>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</si>
  <si>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</si>
  <si>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</si>
  <si>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</si>
  <si>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</si>
  <si>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</si>
  <si>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</si>
  <si>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</si>
  <si>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</si>
  <si>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</si>
  <si>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</si>
  <si>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</si>
  <si>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</si>
  <si>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</si>
  <si>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</si>
  <si>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</si>
  <si>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</si>
  <si>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</si>
  <si>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</si>
  <si>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</si>
  <si>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</si>
  <si>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</si>
  <si>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</si>
  <si>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</si>
  <si>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</si>
  <si>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</si>
  <si>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</si>
  <si>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</si>
  <si>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</si>
  <si>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</si>
  <si>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</si>
  <si>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</si>
  <si>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</si>
  <si>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</si>
  <si>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</si>
  <si>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</si>
  <si>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</si>
  <si>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</si>
  <si>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</si>
  <si>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</si>
  <si>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</si>
  <si>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</si>
  <si>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</si>
  <si>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</si>
  <si>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</si>
  <si>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</si>
  <si>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</si>
  <si>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</si>
  <si>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</si>
  <si>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</si>
  <si>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</si>
  <si>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</si>
  <si>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</si>
  <si>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</si>
  <si>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</si>
  <si>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</si>
  <si>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</si>
  <si>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</si>
  <si>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</si>
  <si>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</si>
  <si>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</si>
  <si>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</si>
  <si>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</si>
  <si>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</si>
  <si>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</si>
  <si>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</si>
  <si>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</si>
  <si>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</si>
  <si>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</si>
  <si>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</si>
  <si>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</si>
  <si>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</si>
  <si>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</si>
  <si>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</si>
  <si>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</si>
  <si>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</si>
  <si>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</si>
  <si>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</si>
  <si>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</si>
  <si>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</si>
  <si>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</si>
  <si>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</si>
  <si>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</si>
  <si>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</si>
  <si>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</si>
  <si>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</si>
  <si>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</si>
  <si>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</si>
  <si>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</si>
  <si>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</si>
  <si>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</si>
  <si>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</si>
  <si>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</si>
  <si>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</si>
  <si>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</si>
  <si>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</si>
  <si>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</si>
  <si>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</si>
  <si>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</si>
  <si>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</si>
  <si>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</si>
  <si>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</si>
  <si>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</si>
  <si>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</si>
  <si>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</si>
  <si>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</si>
  <si>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</si>
  <si>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</si>
  <si>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</si>
  <si>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</si>
  <si>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</si>
  <si>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</si>
  <si>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</si>
  <si>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</si>
  <si>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</si>
  <si>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</si>
  <si>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</si>
  <si>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</si>
  <si>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</si>
  <si>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</si>
  <si>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</si>
  <si>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</si>
  <si>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</si>
  <si>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</si>
  <si>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</si>
  <si>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</si>
  <si>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</si>
  <si>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</si>
  <si>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</si>
  <si>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</si>
  <si>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</si>
  <si>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</si>
  <si>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</si>
  <si>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</si>
  <si>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</si>
  <si>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</si>
  <si>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</si>
  <si>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</si>
  <si>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</si>
  <si>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</si>
  <si>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</si>
  <si>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</si>
  <si>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</si>
  <si>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</si>
  <si>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</si>
  <si>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</si>
  <si>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</si>
  <si>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</si>
  <si>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</si>
  <si>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</si>
  <si>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</si>
  <si>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</si>
  <si>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</si>
  <si>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</si>
  <si>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</si>
  <si>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</si>
  <si>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</si>
  <si>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</si>
  <si>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</si>
  <si>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</si>
  <si>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</si>
  <si>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</si>
  <si>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</si>
  <si>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</si>
  <si>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</si>
  <si>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</si>
  <si>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</si>
  <si>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</si>
  <si>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</si>
  <si>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</si>
  <si>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</si>
  <si>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</si>
  <si>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</si>
  <si>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</si>
  <si>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</si>
  <si>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</si>
  <si>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</si>
  <si>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</si>
  <si>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</si>
  <si>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</si>
  <si>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</si>
  <si>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</si>
  <si>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</si>
  <si>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</si>
  <si>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</si>
  <si>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</si>
  <si>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</si>
  <si>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</si>
  <si>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</si>
  <si>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</si>
  <si>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</si>
  <si>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</si>
  <si>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</si>
  <si>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</si>
  <si>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</si>
  <si>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</si>
  <si>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</si>
  <si>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</si>
  <si>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</si>
  <si>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</si>
  <si>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</si>
  <si>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</si>
  <si>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</si>
  <si>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</si>
  <si>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</si>
  <si>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</si>
  <si>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</si>
  <si>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</si>
  <si>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</si>
  <si>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</si>
  <si>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</si>
  <si>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</si>
  <si>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</si>
  <si>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</si>
  <si>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</si>
  <si>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</si>
  <si>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</si>
  <si>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</si>
  <si>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</si>
  <si>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</si>
  <si>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</si>
  <si>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</si>
  <si>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</si>
  <si>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</si>
  <si>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</si>
  <si>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</si>
  <si>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</si>
  <si>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</si>
  <si>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</si>
  <si>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</si>
  <si>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</si>
  <si>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</si>
  <si>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</si>
  <si>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</si>
  <si>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</si>
  <si>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</si>
  <si>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</si>
  <si>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</si>
  <si>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</si>
  <si>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</si>
  <si>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</si>
  <si>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</si>
  <si>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</si>
  <si>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</si>
  <si>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</si>
  <si>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</si>
  <si>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</si>
  <si>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</si>
  <si>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</si>
  <si>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</si>
  <si>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</si>
  <si>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</si>
  <si>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</si>
  <si>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</si>
  <si>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</si>
  <si>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</si>
  <si>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</si>
  <si>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</si>
  <si>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</si>
  <si>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</si>
  <si>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</si>
  <si>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</si>
  <si>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</si>
  <si>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</si>
  <si>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</si>
  <si>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</si>
  <si>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</si>
  <si>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</si>
  <si>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</si>
  <si>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</si>
  <si>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</si>
  <si>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</si>
  <si>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</si>
  <si>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</si>
  <si>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</si>
  <si>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</si>
  <si>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</si>
  <si>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</si>
  <si>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</si>
  <si>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</si>
  <si>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</si>
  <si>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</si>
  <si>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</si>
  <si>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</si>
  <si>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</si>
  <si>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</si>
  <si>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</si>
  <si>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</si>
  <si>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</si>
  <si>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</si>
  <si>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</si>
  <si>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</si>
  <si>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</si>
  <si>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</si>
  <si>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</si>
  <si>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</si>
  <si>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</si>
  <si>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</si>
  <si>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</si>
  <si>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</si>
  <si>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</si>
  <si>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</si>
  <si>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</si>
  <si>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</si>
  <si>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</si>
  <si>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</si>
  <si>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</si>
  <si>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</si>
  <si>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</si>
  <si>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</si>
  <si>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</si>
  <si>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</si>
  <si>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</si>
  <si>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</si>
  <si>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</si>
  <si>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</si>
  <si>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</si>
  <si>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</si>
  <si>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</si>
  <si>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</si>
  <si>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</si>
  <si>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</si>
  <si>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</si>
  <si>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</si>
  <si>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</si>
  <si>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</si>
  <si>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</si>
  <si>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</si>
  <si>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</si>
  <si>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</si>
  <si>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</si>
  <si>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</si>
  <si>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</si>
  <si>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</si>
  <si>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</si>
  <si>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</si>
  <si>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</si>
  <si>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</si>
  <si>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</si>
  <si>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</si>
  <si>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</si>
  <si>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</si>
  <si>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</si>
  <si>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</si>
  <si>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</si>
  <si>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</si>
  <si>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</si>
  <si>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</si>
  <si>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</si>
  <si>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</si>
  <si>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</si>
  <si>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</si>
  <si>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</si>
  <si>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</si>
  <si>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</si>
  <si>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</si>
  <si>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</si>
  <si>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</si>
  <si>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</si>
  <si>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</si>
  <si>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</si>
  <si>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</si>
  <si>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</si>
  <si>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</si>
  <si>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</si>
  <si>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</si>
  <si>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</si>
  <si>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</si>
  <si>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</si>
  <si>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</si>
  <si>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</si>
  <si>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</si>
  <si>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</si>
  <si>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</si>
  <si>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</si>
  <si>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</si>
  <si>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</si>
  <si>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</si>
  <si>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</si>
  <si>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</si>
  <si>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</si>
  <si>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</si>
  <si>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</si>
  <si>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</si>
  <si>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</si>
  <si>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</si>
  <si>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</si>
  <si>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</si>
  <si>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</si>
  <si>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</si>
  <si>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</si>
  <si>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</si>
  <si>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</si>
  <si>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</si>
  <si>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</si>
  <si>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</si>
  <si>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</si>
  <si>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</si>
  <si>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</si>
  <si>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</si>
  <si>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</si>
  <si>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</si>
  <si>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</si>
  <si>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</si>
  <si>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</si>
  <si>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</si>
  <si>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</si>
  <si>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</si>
  <si>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</si>
  <si>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</si>
  <si>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</si>
  <si>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</si>
  <si>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</si>
  <si>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</si>
  <si>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</si>
  <si>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</si>
  <si>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</si>
  <si>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</si>
  <si>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</si>
  <si>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</si>
  <si>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</si>
  <si>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</si>
  <si>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</si>
  <si>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</si>
  <si>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</si>
  <si>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</si>
  <si>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</si>
  <si>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</si>
  <si>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</si>
  <si>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</si>
  <si>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</si>
  <si>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</si>
  <si>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</si>
  <si>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</si>
  <si>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</si>
  <si>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</si>
  <si>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</si>
  <si>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</si>
  <si>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</si>
  <si>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</si>
  <si>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</si>
  <si>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</si>
  <si>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</si>
  <si>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</si>
  <si>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</si>
  <si>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</si>
  <si>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</si>
  <si>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</si>
  <si>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</si>
  <si>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</si>
  <si>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</si>
  <si>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</si>
  <si>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</si>
  <si>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</si>
  <si>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</si>
  <si>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</si>
  <si>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</si>
  <si>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</si>
  <si>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</si>
  <si>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</si>
  <si>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</si>
  <si>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</si>
  <si>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</si>
  <si>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</si>
  <si>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</si>
  <si>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</si>
  <si>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</si>
  <si>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</si>
  <si>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</si>
  <si>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</si>
  <si>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</si>
  <si>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</si>
  <si>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</si>
  <si>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</si>
  <si>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</si>
  <si>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</si>
  <si>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</si>
  <si>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</si>
  <si>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</si>
  <si>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</si>
  <si>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</si>
  <si>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</si>
  <si>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</si>
  <si>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</si>
  <si>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</si>
  <si>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</si>
  <si>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</si>
  <si>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</si>
  <si>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</si>
  <si>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</si>
  <si>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</si>
  <si>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</si>
  <si>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</si>
  <si>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</si>
  <si>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</si>
  <si>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</si>
  <si>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</si>
  <si>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</si>
  <si>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</si>
  <si>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</si>
  <si>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</si>
  <si>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</si>
  <si>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</si>
  <si>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</si>
  <si>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</si>
  <si>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</si>
  <si>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</si>
  <si>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</si>
  <si>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</si>
  <si>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</si>
  <si>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</si>
  <si>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</si>
  <si>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</si>
  <si>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</si>
  <si>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</si>
  <si>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</si>
  <si>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</si>
  <si>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</si>
  <si>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</si>
  <si>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</si>
  <si>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</si>
  <si>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</si>
  <si>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</si>
  <si>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</si>
  <si>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</si>
  <si>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</si>
  <si>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</si>
  <si>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</si>
  <si>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</si>
  <si>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</si>
  <si>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</si>
  <si>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</si>
  <si>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</si>
  <si>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</si>
  <si>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</si>
  <si>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</si>
  <si>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</si>
  <si>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</si>
  <si>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</si>
  <si>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</si>
  <si>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</si>
  <si>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</si>
  <si>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</si>
  <si>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</si>
  <si>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</si>
  <si>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</si>
  <si>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</si>
  <si>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</si>
  <si>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</si>
  <si>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</si>
  <si>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</si>
  <si>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</si>
  <si>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</si>
  <si>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</si>
  <si>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</si>
  <si>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</si>
  <si>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</si>
  <si>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</si>
  <si>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</si>
  <si>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</si>
  <si>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</si>
  <si>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</si>
  <si>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</si>
  <si>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</si>
  <si>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</si>
  <si>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</si>
  <si>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</si>
  <si>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</si>
  <si>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</si>
  <si>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</si>
  <si>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</si>
  <si>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</si>
  <si>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</si>
  <si>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</si>
  <si>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</si>
  <si>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</si>
  <si>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</si>
  <si>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</si>
  <si>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</si>
  <si>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</si>
  <si>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</si>
  <si>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</si>
  <si>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</si>
  <si>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</si>
  <si>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</si>
  <si>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</si>
  <si>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</si>
  <si>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</si>
  <si>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</si>
  <si>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</si>
  <si>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</si>
  <si>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</si>
  <si>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</si>
  <si>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</si>
  <si>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</si>
  <si>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</si>
  <si>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</si>
  <si>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</si>
  <si>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</si>
  <si>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</si>
  <si>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</si>
  <si>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</si>
  <si>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</si>
  <si>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</si>
  <si>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</si>
  <si>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</si>
  <si>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</si>
  <si>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</si>
  <si>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</si>
  <si>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</si>
  <si>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</si>
  <si>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</si>
  <si>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</si>
  <si>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</si>
  <si>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</si>
  <si>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</si>
  <si>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</si>
  <si>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</si>
  <si>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</si>
  <si>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</si>
  <si>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</si>
  <si>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</si>
  <si>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</si>
  <si>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</si>
  <si>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</si>
  <si>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</si>
  <si>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</si>
  <si>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</si>
  <si>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</si>
  <si>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</si>
  <si>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</si>
  <si>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</si>
  <si>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</si>
  <si>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</si>
  <si>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</si>
  <si>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</si>
  <si>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</si>
  <si>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</si>
  <si>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</si>
  <si>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</si>
  <si>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</si>
  <si>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</si>
  <si>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</si>
  <si>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</si>
  <si>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</si>
  <si>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</si>
  <si>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</si>
  <si>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</si>
  <si>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</si>
  <si>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</si>
  <si>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</si>
  <si>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</si>
  <si>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</si>
  <si>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</si>
  <si>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</si>
  <si>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</si>
  <si>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</si>
  <si>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</si>
  <si>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</si>
  <si>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</si>
  <si>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</si>
  <si>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</si>
  <si>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</si>
  <si>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</si>
  <si>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</si>
  <si>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</si>
  <si>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</si>
  <si>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</si>
  <si>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</si>
  <si>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</si>
  <si>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</si>
  <si>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</si>
  <si>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</si>
  <si>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</si>
  <si>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</si>
  <si>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</si>
  <si>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</si>
  <si>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</si>
  <si>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</si>
  <si>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</si>
  <si>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</si>
  <si>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</si>
  <si>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</si>
  <si>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</si>
  <si>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</si>
  <si>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</si>
  <si>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</si>
  <si>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</si>
  <si>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</si>
  <si>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</si>
  <si>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</si>
  <si>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</si>
  <si>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</si>
  <si>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</si>
  <si>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</si>
  <si>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</si>
  <si>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</si>
  <si>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</si>
  <si>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</si>
  <si>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</si>
  <si>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</si>
  <si>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</si>
  <si>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</si>
  <si>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</si>
  <si>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</si>
  <si>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</si>
  <si>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</si>
  <si>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</si>
  <si>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</si>
  <si>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</si>
  <si>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</si>
  <si>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</si>
  <si>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</si>
  <si>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</si>
  <si>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</si>
  <si>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</si>
  <si>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</si>
  <si>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</si>
  <si>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</si>
  <si>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</si>
  <si>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</si>
  <si>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</si>
  <si>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</si>
  <si>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</si>
  <si>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</si>
  <si>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</si>
  <si>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</si>
  <si>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</si>
  <si>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</si>
  <si>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</si>
  <si>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</si>
  <si>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</si>
  <si>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</si>
  <si>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</si>
  <si>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</si>
  <si>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</si>
  <si>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</si>
  <si>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</si>
  <si>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</si>
  <si>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</si>
  <si>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</si>
  <si>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</si>
  <si>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</si>
  <si>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</si>
  <si>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</si>
  <si>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</si>
  <si>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</si>
  <si>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</si>
  <si>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</si>
  <si>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</si>
  <si>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</si>
  <si>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</si>
  <si>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</si>
  <si>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</si>
  <si>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</si>
  <si>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</si>
  <si>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</si>
  <si>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</si>
  <si>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</si>
  <si>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</si>
  <si>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</si>
  <si>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</si>
  <si>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</si>
  <si>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</si>
  <si>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</si>
  <si>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</si>
  <si>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</si>
  <si>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</si>
  <si>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</si>
  <si>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</si>
  <si>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</si>
  <si>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</si>
  <si>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</si>
  <si>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</si>
  <si>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</si>
  <si>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</si>
  <si>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</si>
  <si>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</si>
  <si>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</si>
  <si>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</si>
  <si>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</si>
  <si>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</si>
  <si>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</si>
  <si>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</si>
  <si>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</si>
  <si>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</si>
  <si>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</si>
  <si>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</si>
  <si>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</si>
  <si>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</si>
  <si>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</si>
  <si>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</si>
  <si>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</si>
  <si>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</si>
  <si>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</si>
  <si>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</si>
  <si>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</si>
  <si>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</si>
  <si>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</si>
  <si>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</si>
  <si>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</si>
  <si>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</si>
  <si>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</si>
  <si>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</si>
  <si>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</si>
  <si>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</si>
  <si>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</si>
  <si>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</si>
  <si>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</si>
  <si>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</si>
  <si>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</si>
  <si>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</si>
  <si>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</si>
  <si>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</si>
  <si>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</si>
  <si>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</si>
  <si>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</si>
  <si>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</si>
  <si>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</si>
  <si>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</si>
  <si>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</si>
  <si>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</si>
  <si>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</si>
  <si>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</si>
  <si>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</si>
  <si>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</si>
  <si>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</si>
  <si>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</si>
  <si>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</si>
  <si>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</si>
  <si>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</si>
  <si>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</si>
  <si>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</si>
  <si>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</si>
  <si>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</si>
  <si>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</si>
  <si>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</si>
  <si>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</si>
  <si>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</si>
  <si>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</si>
  <si>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</si>
  <si>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</si>
  <si>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</si>
  <si>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</si>
  <si>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</si>
  <si>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</si>
  <si>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</si>
  <si>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</si>
  <si>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</si>
  <si>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</si>
  <si>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</si>
  <si>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</si>
  <si>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</si>
  <si>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</si>
  <si>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</si>
  <si>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</si>
  <si>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</si>
  <si>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</si>
  <si>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</si>
  <si>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</si>
  <si>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</si>
  <si>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</si>
  <si>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</si>
  <si>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</si>
  <si>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</si>
  <si>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</si>
  <si>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</si>
  <si>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</si>
  <si>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</si>
  <si>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</si>
  <si>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</si>
  <si>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</si>
  <si>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</si>
  <si>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</si>
  <si>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</si>
  <si>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</si>
  <si>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</si>
  <si>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</si>
  <si>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</si>
  <si>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</si>
  <si>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</si>
  <si>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</si>
  <si>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</si>
  <si>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</si>
  <si>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</si>
  <si>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</si>
  <si>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</si>
  <si>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</si>
  <si>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</si>
  <si>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</si>
  <si>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</si>
  <si>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</si>
  <si>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</si>
  <si>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</si>
  <si>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</si>
  <si>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</si>
  <si>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</si>
  <si>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</si>
  <si>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</si>
  <si>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</si>
  <si>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</si>
  <si>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</si>
  <si>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</si>
  <si>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</si>
  <si>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</si>
  <si>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</si>
  <si>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</si>
  <si>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</si>
  <si>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</si>
  <si>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</si>
  <si>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</si>
  <si>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</si>
  <si>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</si>
  <si>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</si>
  <si>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</si>
  <si>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</si>
  <si>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</si>
  <si>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</si>
  <si>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</si>
  <si>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</si>
  <si>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</si>
  <si>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</si>
  <si>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</si>
  <si>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</si>
  <si>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</si>
  <si>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</si>
  <si>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</si>
  <si>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</si>
  <si>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</si>
  <si>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</si>
  <si>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</si>
  <si>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</si>
  <si>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</si>
  <si>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</si>
  <si>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</si>
  <si>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</si>
  <si>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</si>
  <si>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</si>
  <si>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</si>
  <si>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</si>
  <si>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</si>
  <si>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</si>
  <si>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</si>
  <si>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</si>
  <si>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</si>
  <si>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</si>
  <si>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</si>
  <si>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</si>
  <si>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</si>
  <si>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</si>
  <si>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</si>
  <si>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</si>
  <si>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</si>
  <si>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</si>
  <si>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</si>
  <si>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</si>
  <si>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</si>
  <si>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</si>
  <si>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</si>
  <si>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</si>
  <si>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</si>
  <si>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</si>
  <si>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</si>
  <si>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</si>
  <si>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</si>
  <si>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</si>
  <si>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</si>
  <si>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</si>
  <si>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</si>
  <si>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</si>
  <si>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</si>
  <si>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</si>
  <si>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</si>
  <si>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</si>
  <si>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</si>
  <si>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</si>
  <si>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</si>
  <si>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</si>
  <si>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</si>
  <si>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</si>
  <si>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</si>
  <si>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</si>
  <si>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</si>
  <si>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</si>
  <si>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</si>
  <si>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</si>
  <si>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</si>
  <si>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</si>
  <si>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</si>
  <si>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</si>
  <si>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</si>
  <si>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</si>
  <si>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</si>
  <si>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</si>
  <si>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</si>
  <si>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</si>
  <si>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</si>
  <si>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</si>
  <si>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</si>
  <si>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</si>
  <si>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</si>
  <si>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</si>
  <si>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</si>
  <si>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</si>
  <si>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</si>
  <si>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</si>
  <si>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</si>
  <si>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</si>
  <si>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</si>
  <si>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</si>
  <si>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</si>
  <si>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</si>
  <si>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</si>
  <si>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</si>
  <si>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</si>
  <si>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</si>
  <si>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</si>
  <si>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</si>
  <si>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</si>
  <si>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</si>
  <si>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</si>
  <si>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</si>
  <si>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</si>
  <si>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</si>
  <si>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</si>
  <si>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</si>
  <si>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</si>
  <si>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</si>
  <si>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</si>
  <si>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</si>
  <si>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</si>
  <si>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</si>
  <si>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</si>
  <si>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</si>
  <si>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</si>
  <si>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</si>
  <si>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</si>
  <si>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</si>
  <si>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</si>
  <si>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</si>
  <si>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</si>
  <si>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</si>
  <si>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</si>
  <si>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</si>
  <si>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</si>
  <si>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</si>
  <si>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</si>
  <si>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</si>
  <si>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</si>
  <si>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</si>
  <si>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</si>
  <si>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</si>
  <si>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</si>
  <si>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</si>
  <si>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</si>
  <si>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</si>
  <si>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</si>
  <si>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</si>
  <si>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</si>
  <si>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</si>
  <si>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</si>
  <si>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</si>
  <si>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</si>
  <si>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</si>
  <si>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</si>
  <si>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</si>
  <si>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</si>
  <si>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</si>
  <si>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</si>
  <si>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</si>
  <si>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</si>
  <si>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</si>
  <si>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</si>
  <si>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</si>
  <si>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</si>
  <si>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</si>
  <si>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</si>
  <si>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</si>
  <si>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</si>
  <si>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</si>
  <si>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</si>
  <si>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</si>
  <si>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</si>
  <si>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</si>
  <si>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</si>
  <si>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</si>
  <si>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</si>
  <si>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</si>
  <si>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</si>
  <si>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</si>
  <si>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</si>
  <si>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</si>
  <si>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</si>
  <si>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</si>
  <si>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</si>
  <si>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</si>
  <si>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</si>
  <si>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</si>
  <si>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</si>
  <si>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</si>
  <si>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</si>
  <si>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</si>
  <si>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</si>
  <si>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</si>
  <si>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</si>
  <si>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</si>
  <si>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</si>
  <si>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</si>
  <si>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</si>
  <si>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</si>
  <si>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</si>
  <si>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</si>
  <si>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</si>
  <si>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</si>
  <si>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</si>
  <si>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</si>
  <si>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</si>
  <si>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</si>
  <si>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</si>
  <si>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</si>
  <si>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</si>
  <si>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</si>
  <si>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</si>
  <si>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</si>
  <si>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</si>
  <si>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</si>
  <si>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</si>
  <si>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</si>
  <si>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</si>
  <si>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</si>
  <si>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</si>
  <si>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</si>
  <si>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</si>
  <si>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</si>
  <si>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</si>
  <si>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</si>
  <si>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</si>
  <si>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</si>
  <si>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</si>
  <si>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</si>
  <si>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</si>
  <si>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</si>
  <si>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</si>
  <si>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</si>
  <si>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</si>
  <si>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</si>
  <si>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</si>
  <si>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</si>
  <si>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</si>
  <si>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</si>
  <si>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</si>
  <si>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</si>
  <si>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</si>
  <si>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</si>
  <si>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</si>
  <si>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</si>
  <si>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</si>
  <si>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</si>
  <si>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</si>
  <si>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</si>
  <si>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</si>
  <si>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</si>
  <si>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</si>
  <si>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</si>
  <si>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</si>
  <si>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</si>
  <si>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</si>
  <si>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</si>
  <si>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</si>
  <si>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</si>
  <si>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</si>
  <si>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</si>
  <si>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</si>
  <si>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</si>
  <si>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</si>
  <si>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</si>
  <si>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</si>
  <si>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</si>
  <si>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</si>
  <si>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</si>
  <si>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</si>
  <si>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</si>
  <si>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</si>
  <si>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</si>
  <si>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</si>
  <si>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</si>
  <si>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</si>
  <si>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</si>
  <si>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</si>
  <si>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</si>
  <si>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</si>
  <si>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</si>
  <si>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</si>
  <si>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</si>
  <si>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</si>
  <si>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</si>
  <si>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</si>
  <si>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</si>
  <si>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</si>
  <si>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</si>
  <si>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</si>
  <si>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</si>
  <si>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</si>
  <si>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</si>
  <si>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</si>
  <si>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</si>
  <si>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</si>
  <si>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</si>
  <si>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</si>
  <si>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</si>
  <si>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</si>
  <si>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</si>
  <si>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</si>
  <si>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</si>
  <si>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</si>
  <si>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</si>
  <si>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</si>
  <si>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</si>
  <si>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</si>
  <si>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</si>
  <si>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</si>
  <si>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</si>
  <si>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</si>
  <si>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</si>
  <si>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</si>
  <si>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</si>
  <si>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</si>
  <si>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</si>
  <si>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</si>
  <si>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</si>
  <si>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</si>
  <si>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</si>
  <si>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</si>
  <si>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</si>
  <si>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</si>
  <si>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</si>
  <si>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</si>
  <si>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</si>
  <si>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</si>
  <si>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</si>
  <si>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</si>
  <si>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</si>
  <si>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</si>
  <si>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</si>
  <si>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</si>
  <si>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</si>
  <si>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</si>
  <si>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</si>
  <si>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</si>
  <si>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</si>
  <si>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</si>
  <si>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</si>
  <si>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</si>
  <si>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</si>
  <si>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</si>
  <si>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</si>
  <si>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</si>
  <si>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</si>
  <si>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</si>
  <si>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</si>
  <si>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</si>
  <si>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</si>
  <si>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</si>
  <si>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</si>
  <si>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</si>
  <si>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</si>
  <si>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</si>
  <si>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</si>
  <si>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</si>
  <si>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</si>
  <si>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</si>
  <si>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</si>
  <si>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</si>
  <si>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</si>
  <si>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</si>
  <si>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</si>
  <si>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</si>
  <si>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</si>
  <si>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</si>
  <si>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</si>
  <si>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</si>
  <si>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</si>
  <si>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</si>
  <si>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</si>
  <si>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</si>
  <si>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</si>
  <si>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</si>
  <si>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</si>
  <si>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</si>
  <si>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</si>
  <si>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</si>
  <si>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</si>
  <si>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</si>
  <si>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</si>
  <si>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</si>
  <si>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</si>
  <si>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</si>
  <si>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</si>
  <si>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</si>
  <si>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</si>
  <si>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</si>
  <si>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</si>
  <si>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</si>
  <si>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</si>
  <si>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</si>
  <si>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</si>
  <si>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</si>
  <si>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</si>
  <si>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</si>
  <si>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</si>
  <si>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</si>
  <si>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</si>
  <si>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</si>
  <si>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</si>
  <si>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</si>
  <si>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</si>
  <si>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</si>
  <si>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</si>
  <si>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</si>
  <si>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</si>
  <si>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</si>
  <si>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</si>
  <si>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</si>
  <si>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</si>
  <si>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</si>
  <si>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</si>
  <si>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</si>
  <si>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</si>
  <si>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</si>
  <si>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</si>
  <si>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</si>
  <si>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</si>
  <si>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</si>
  <si>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</si>
  <si>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</si>
  <si>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</si>
  <si>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</si>
  <si>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</si>
  <si>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</si>
  <si>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</si>
  <si>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</si>
  <si>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</si>
  <si>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</si>
  <si>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</si>
  <si>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</si>
  <si>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</si>
  <si>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</si>
  <si>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</si>
  <si>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</si>
  <si>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</si>
  <si>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</si>
  <si>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</si>
  <si>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</si>
  <si>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</si>
  <si>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</si>
  <si>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</si>
  <si>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</si>
  <si>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</si>
  <si>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</si>
  <si>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</si>
  <si>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</si>
  <si>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</si>
  <si>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</si>
  <si>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</si>
  <si>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</si>
  <si>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</si>
  <si>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</si>
  <si>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</si>
  <si>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</si>
  <si>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</si>
  <si>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</si>
  <si>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</si>
  <si>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</si>
  <si>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</si>
  <si>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</si>
  <si>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</si>
  <si>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</si>
  <si>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</si>
  <si>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</si>
  <si>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</si>
  <si>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</si>
  <si>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</si>
  <si>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</si>
  <si>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</si>
  <si>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</si>
  <si>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</si>
  <si>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</si>
  <si>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</si>
  <si>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</si>
  <si>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</si>
  <si>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</si>
  <si>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</si>
  <si>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</si>
  <si>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</si>
  <si>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</si>
  <si>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</si>
  <si>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</si>
  <si>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</si>
  <si>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</si>
  <si>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</si>
  <si>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</si>
  <si>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</si>
  <si>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</si>
  <si>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</si>
  <si>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</si>
  <si>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</si>
  <si>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</si>
  <si>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</si>
  <si>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</si>
  <si>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</si>
  <si>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</si>
  <si>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</si>
  <si>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</si>
  <si>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</si>
  <si>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</si>
  <si>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</si>
  <si>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</si>
  <si>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</si>
  <si>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</si>
  <si>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</si>
  <si>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</si>
  <si>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</si>
  <si>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</si>
  <si>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</si>
  <si>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</si>
  <si>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</si>
  <si>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</si>
  <si>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</si>
  <si>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</si>
  <si>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</si>
  <si>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</si>
  <si>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</si>
  <si>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</si>
  <si>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</si>
  <si>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</si>
  <si>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</si>
  <si>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</si>
  <si>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</si>
  <si>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</si>
  <si>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</si>
  <si>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</si>
  <si>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</si>
  <si>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</si>
  <si>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</si>
  <si>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</si>
  <si>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</si>
  <si>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</si>
  <si>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</si>
  <si>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</si>
  <si>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</si>
  <si>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</si>
  <si>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</si>
  <si>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</si>
  <si>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</si>
  <si>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</si>
  <si>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</si>
  <si>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</si>
  <si>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</si>
  <si>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</si>
  <si>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</si>
  <si>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</si>
  <si>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</si>
  <si>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</si>
  <si>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</si>
  <si>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</si>
  <si>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</si>
  <si>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</si>
  <si>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</si>
  <si>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</si>
  <si>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</si>
  <si>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</si>
  <si>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</si>
  <si>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</si>
  <si>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</si>
  <si>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</si>
  <si>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</si>
  <si>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</si>
  <si>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</si>
  <si>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</si>
  <si>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</si>
  <si>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</si>
  <si>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</si>
  <si>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</si>
  <si>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</si>
  <si>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</si>
  <si>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</si>
  <si>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</si>
  <si>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</si>
  <si>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</si>
  <si>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</si>
  <si>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</si>
  <si>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</si>
  <si>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</si>
  <si>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</si>
  <si>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</si>
  <si>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</si>
  <si>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</si>
  <si>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</si>
  <si>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</si>
  <si>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</si>
  <si>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</si>
  <si>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</si>
  <si>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</si>
  <si>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</si>
  <si>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</si>
  <si>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</si>
  <si>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</si>
  <si>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</si>
  <si>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</si>
  <si>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</si>
  <si>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</si>
  <si>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</si>
  <si>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</si>
  <si>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</si>
  <si>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</si>
  <si>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</si>
  <si>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</si>
  <si>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</si>
  <si>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</si>
  <si>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</si>
  <si>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</si>
  <si>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</si>
  <si>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</si>
  <si>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</si>
  <si>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</si>
  <si>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</si>
  <si>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</si>
  <si>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</si>
  <si>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</si>
  <si>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</si>
  <si>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</si>
  <si>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</si>
  <si>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</si>
  <si>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</si>
  <si>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</si>
  <si>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</si>
  <si>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</si>
  <si>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</si>
  <si>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</si>
  <si>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</si>
  <si>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</si>
  <si>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</si>
  <si>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</si>
  <si>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</si>
  <si>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</si>
  <si>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</si>
  <si>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</si>
  <si>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</si>
  <si>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</si>
  <si>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</si>
  <si>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</si>
  <si>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</si>
  <si>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</si>
  <si>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</si>
  <si>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</si>
  <si>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</si>
  <si>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</si>
  <si>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</si>
  <si>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</si>
  <si>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</si>
  <si>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</si>
  <si>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</si>
  <si>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</si>
  <si>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</si>
  <si>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</si>
  <si>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</si>
  <si>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</si>
  <si>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</si>
  <si>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</si>
  <si>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</si>
  <si>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</si>
  <si>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</si>
  <si>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</si>
  <si>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</si>
  <si>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</si>
  <si>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</si>
  <si>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</si>
  <si>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</si>
  <si>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</si>
  <si>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</si>
  <si>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</si>
  <si>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</si>
  <si>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</si>
  <si>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</si>
  <si>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</si>
  <si>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</si>
  <si>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</si>
  <si>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</si>
  <si>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</si>
  <si>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</si>
  <si>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</si>
  <si>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</si>
  <si>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</si>
  <si>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</si>
  <si>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</si>
  <si>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</si>
  <si>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</si>
  <si>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</si>
  <si>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</si>
  <si>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</si>
  <si>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</si>
  <si>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</si>
  <si>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</si>
  <si>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</si>
  <si>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</si>
  <si>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</si>
  <si>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</si>
  <si>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</si>
  <si>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</si>
  <si>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</si>
  <si>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</si>
  <si>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</si>
  <si>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</si>
  <si>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</si>
  <si>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</si>
  <si>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</si>
  <si>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</si>
  <si>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</si>
  <si>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</si>
  <si>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</si>
  <si>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</si>
  <si>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</si>
  <si>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</si>
  <si>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</si>
  <si>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</si>
  <si>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</si>
  <si>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</si>
  <si>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</si>
  <si>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</si>
  <si>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</si>
  <si>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</si>
  <si>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</si>
  <si>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</si>
  <si>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</si>
  <si>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</si>
  <si>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</si>
  <si>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</si>
  <si>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</si>
  <si>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</si>
  <si>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</si>
  <si>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</si>
  <si>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</si>
  <si>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</si>
  <si>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</si>
  <si>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</si>
  <si>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</si>
  <si>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</si>
  <si>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</si>
  <si>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</si>
  <si>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</si>
  <si>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</si>
  <si>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</si>
  <si>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</si>
  <si>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</si>
  <si>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</si>
  <si>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</si>
  <si>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</si>
  <si>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</si>
  <si>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</si>
  <si>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</si>
  <si>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</si>
  <si>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</si>
  <si>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</si>
  <si>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</si>
  <si>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</si>
  <si>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</si>
  <si>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</si>
  <si>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</si>
  <si>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</si>
  <si>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</si>
  <si>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</si>
  <si>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</si>
  <si>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</si>
  <si>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</si>
  <si>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</si>
  <si>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</si>
  <si>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</si>
  <si>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</si>
  <si>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</si>
  <si>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</si>
  <si>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</si>
  <si>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</si>
  <si>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</si>
  <si>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</si>
  <si>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</si>
  <si>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</si>
  <si>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</si>
  <si>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</si>
  <si>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</si>
  <si>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</si>
  <si>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</si>
  <si>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</si>
  <si>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</si>
  <si>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</si>
  <si>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</si>
  <si>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</si>
  <si>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</si>
  <si>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</si>
  <si>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</si>
  <si>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</si>
  <si>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</si>
  <si>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</si>
  <si>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</si>
  <si>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</si>
  <si>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</si>
  <si>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</si>
  <si>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</si>
  <si>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</si>
  <si>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</si>
  <si>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</si>
  <si>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</si>
  <si>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</si>
  <si>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</si>
  <si>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</si>
  <si>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</si>
  <si>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</si>
  <si>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</si>
  <si>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</si>
  <si>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</si>
  <si>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</si>
  <si>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</si>
  <si>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</si>
  <si>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</si>
  <si>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</si>
  <si>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</si>
  <si>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</si>
  <si>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</si>
  <si>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</si>
  <si>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</si>
  <si>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</si>
  <si>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</si>
  <si>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</si>
  <si>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</si>
  <si>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</si>
  <si>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</si>
  <si>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</si>
  <si>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</si>
  <si>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</si>
  <si>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</si>
  <si>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</si>
  <si>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</si>
  <si>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</si>
  <si>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</si>
  <si>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</si>
  <si>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</si>
  <si>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</si>
  <si>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</si>
  <si>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</si>
  <si>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</si>
  <si>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</si>
  <si>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</si>
  <si>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</si>
  <si>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</si>
  <si>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</si>
  <si>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</si>
  <si>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</si>
  <si>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</si>
  <si>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</si>
  <si>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</si>
  <si>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</si>
  <si>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</si>
  <si>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</si>
  <si>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</si>
  <si>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</si>
  <si>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</si>
  <si>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</si>
  <si>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</si>
  <si>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</si>
  <si>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</si>
  <si>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</si>
  <si>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</si>
  <si>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</si>
  <si>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</si>
  <si>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</si>
  <si>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</si>
  <si>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</si>
  <si>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</si>
  <si>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</si>
  <si>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</si>
  <si>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</si>
  <si>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</si>
  <si>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</si>
  <si>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</si>
  <si>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</si>
  <si>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</si>
  <si>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</si>
  <si>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</si>
  <si>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</si>
  <si>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</si>
  <si>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</si>
  <si>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</si>
  <si>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</si>
  <si>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</si>
  <si>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</si>
  <si>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</si>
  <si>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</si>
  <si>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</si>
  <si>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</si>
  <si>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</si>
  <si>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</si>
  <si>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</si>
  <si>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</si>
  <si>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</si>
  <si>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</si>
  <si>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</si>
  <si>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</si>
  <si>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</si>
  <si>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</si>
  <si>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</si>
  <si>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</si>
  <si>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</si>
  <si>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</si>
  <si>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</si>
  <si>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</si>
  <si>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</si>
  <si>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</si>
  <si>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</si>
  <si>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</si>
  <si>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</si>
  <si>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</si>
  <si>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</si>
  <si>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</si>
  <si>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</si>
  <si>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</si>
  <si>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</si>
  <si>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</si>
  <si>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</si>
  <si>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</si>
  <si>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</si>
  <si>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</si>
  <si>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</si>
  <si>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</si>
  <si>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</si>
  <si>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</si>
  <si>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</si>
  <si>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</si>
  <si>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</si>
  <si>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</si>
  <si>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</si>
  <si>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</si>
  <si>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</si>
  <si>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</si>
  <si>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</si>
  <si>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</si>
  <si>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</si>
  <si>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</si>
  <si>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</si>
  <si>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</si>
  <si>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</si>
  <si>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</si>
  <si>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</si>
  <si>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</si>
  <si>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</si>
  <si>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</si>
  <si>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</si>
  <si>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</si>
  <si>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</si>
  <si>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</si>
  <si>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</si>
  <si>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</si>
  <si>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</si>
  <si>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</si>
  <si>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</si>
  <si>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</si>
  <si>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</si>
  <si>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</si>
  <si>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</si>
  <si>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</si>
  <si>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</si>
  <si>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</si>
  <si>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</si>
  <si>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</si>
  <si>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</si>
  <si>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</si>
  <si>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</si>
  <si>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</si>
  <si>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</si>
  <si>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</si>
  <si>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</si>
  <si>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</si>
  <si>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</si>
  <si>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</si>
  <si>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</si>
  <si>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</si>
  <si>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</si>
  <si>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</si>
  <si>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</si>
  <si>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</si>
  <si>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</si>
  <si>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</si>
  <si>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</si>
  <si>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</si>
  <si>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</si>
  <si>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</si>
  <si>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</si>
  <si>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</si>
  <si>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</si>
  <si>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</si>
  <si>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</si>
  <si>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</si>
  <si>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</si>
  <si>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</si>
  <si>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</si>
  <si>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</si>
  <si>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</si>
  <si>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</si>
  <si>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</si>
  <si>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</si>
  <si>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</si>
  <si>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</si>
  <si>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</si>
  <si>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</si>
  <si>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</si>
  <si>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</si>
  <si>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</si>
  <si>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</si>
  <si>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</si>
  <si>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</si>
  <si>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</si>
  <si>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</si>
  <si>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</si>
  <si>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</si>
  <si>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</si>
  <si>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</si>
  <si>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</si>
  <si>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</si>
  <si>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</si>
  <si>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</si>
  <si>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</si>
  <si>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</si>
  <si>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</si>
  <si>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</si>
  <si>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</si>
  <si>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</si>
  <si>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</si>
  <si>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</si>
  <si>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</si>
  <si>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</si>
  <si>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</si>
  <si>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</si>
  <si>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</si>
  <si>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</si>
  <si>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</si>
  <si>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</si>
  <si>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</si>
  <si>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</si>
  <si>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</si>
  <si>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</si>
  <si>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</si>
  <si>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</si>
  <si>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</si>
  <si>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</si>
  <si>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</si>
  <si>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</si>
  <si>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</si>
  <si>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</si>
  <si>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</si>
  <si>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</si>
  <si>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</si>
  <si>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</si>
  <si>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</si>
  <si>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</si>
  <si>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</si>
  <si>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</si>
  <si>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</si>
  <si>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</si>
  <si>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</si>
  <si>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</si>
  <si>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</si>
  <si>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</si>
  <si>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</si>
  <si>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</si>
  <si>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</si>
  <si>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</si>
  <si>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</si>
  <si>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</si>
  <si>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</si>
  <si>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</si>
  <si>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</si>
  <si>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</si>
  <si>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</si>
  <si>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</si>
  <si>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</si>
  <si>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</si>
  <si>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</si>
  <si>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</si>
  <si>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</si>
  <si>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</si>
  <si>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</si>
  <si>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</si>
  <si>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</si>
  <si>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</si>
  <si>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</si>
  <si>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</si>
  <si>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</si>
  <si>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</si>
  <si>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</si>
  <si>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</si>
  <si>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</si>
  <si>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</si>
  <si>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</si>
  <si>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</si>
  <si>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</si>
  <si>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</si>
  <si>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</si>
  <si>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</si>
  <si>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</si>
  <si>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</si>
  <si>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</si>
  <si>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</si>
  <si>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</si>
  <si>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</si>
  <si>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</si>
  <si>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</si>
  <si>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</si>
  <si>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</si>
  <si>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</si>
  <si>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</si>
  <si>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</si>
  <si>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</si>
  <si>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</si>
  <si>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</si>
  <si>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</si>
  <si>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</si>
  <si>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</si>
  <si>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</si>
  <si>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</si>
  <si>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</si>
  <si>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</si>
  <si>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</si>
  <si>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</si>
  <si>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</si>
  <si>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</si>
  <si>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</si>
  <si>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</si>
  <si>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</si>
  <si>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</si>
  <si>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</si>
  <si>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</si>
  <si>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</si>
  <si>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</si>
  <si>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</si>
  <si>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</si>
  <si>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</si>
  <si>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</si>
  <si>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</si>
  <si>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</si>
  <si>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</si>
  <si>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</si>
  <si>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</si>
  <si>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</si>
  <si>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</si>
  <si>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</si>
  <si>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</si>
  <si>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</si>
  <si>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</si>
  <si>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</si>
  <si>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</si>
  <si>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</si>
  <si>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</si>
  <si>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</si>
  <si>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</si>
  <si>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</si>
  <si>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</si>
  <si>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</si>
  <si>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</si>
  <si>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</si>
  <si>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</si>
  <si>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</si>
  <si>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</si>
  <si>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</si>
  <si>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</si>
  <si>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</si>
  <si>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</si>
  <si>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</si>
  <si>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</si>
  <si>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</si>
  <si>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</si>
  <si>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</si>
  <si>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</si>
  <si>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</si>
  <si>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</si>
  <si>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</si>
  <si>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</si>
  <si>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</si>
  <si>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</si>
  <si>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</si>
  <si>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</si>
  <si>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</si>
  <si>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</si>
  <si>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</si>
  <si>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</si>
  <si>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</si>
  <si>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</si>
  <si>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</si>
  <si>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</si>
  <si>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</si>
  <si>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</si>
  <si>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</si>
  <si>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</si>
  <si>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</si>
  <si>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</si>
  <si>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</si>
  <si>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</si>
  <si>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</si>
  <si>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</si>
  <si>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</si>
  <si>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</si>
  <si>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</si>
  <si>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</si>
  <si>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</si>
  <si>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</si>
  <si>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</si>
  <si>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</si>
  <si>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</si>
  <si>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</si>
  <si>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</si>
  <si>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</si>
  <si>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</si>
  <si>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</si>
  <si>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</si>
  <si>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</si>
  <si>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</si>
  <si>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</si>
  <si>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</si>
  <si>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</si>
  <si>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</si>
  <si>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</si>
  <si>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</si>
  <si>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</si>
  <si>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</si>
  <si>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</si>
  <si>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</si>
  <si>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</si>
  <si>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</si>
  <si>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</si>
  <si>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</si>
  <si>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</si>
  <si>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</si>
  <si>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</si>
  <si>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</si>
  <si>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</si>
  <si>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</si>
  <si>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</si>
  <si>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</si>
  <si>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</si>
  <si>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</si>
  <si>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</si>
  <si>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</si>
  <si>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</si>
  <si>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</si>
  <si>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</si>
  <si>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</si>
  <si>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</si>
  <si>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</si>
  <si>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</si>
  <si>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</si>
  <si>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</si>
  <si>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</si>
  <si>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</si>
  <si>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</si>
  <si>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</si>
  <si>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</si>
  <si>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</si>
  <si>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</si>
  <si>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</si>
  <si>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</si>
  <si>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</si>
  <si>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</si>
  <si>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</si>
  <si>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</si>
  <si>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</si>
  <si>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</si>
  <si>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</si>
  <si>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</si>
  <si>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</si>
  <si>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</si>
  <si>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</si>
  <si>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</si>
  <si>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</si>
  <si>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</si>
  <si>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</si>
  <si>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</si>
  <si>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</si>
  <si>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</si>
  <si>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</si>
  <si>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</si>
  <si>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</si>
  <si>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</si>
  <si>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</si>
  <si>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</si>
  <si>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</si>
  <si>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</si>
  <si>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</si>
  <si>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</si>
  <si>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</si>
  <si>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</si>
  <si>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</si>
  <si>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</si>
  <si>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</si>
  <si>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</si>
  <si>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</si>
  <si>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</si>
  <si>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</si>
  <si>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</si>
  <si>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</si>
  <si>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</si>
  <si>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</si>
  <si>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</si>
  <si>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</si>
  <si>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</si>
  <si>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</si>
  <si>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</si>
  <si>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</si>
  <si>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</si>
  <si>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</si>
  <si>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</si>
  <si>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</si>
  <si>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</si>
  <si>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</si>
  <si>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</si>
  <si>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</si>
  <si>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</si>
  <si>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</si>
  <si>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</si>
  <si>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</si>
  <si>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</si>
  <si>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</si>
  <si>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</si>
  <si>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</si>
  <si>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</si>
  <si>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</si>
  <si>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</si>
  <si>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</si>
  <si>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</si>
  <si>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</si>
  <si>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</si>
  <si>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</si>
  <si>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</si>
  <si>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</si>
  <si>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</si>
  <si>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</si>
  <si>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</si>
  <si>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</si>
  <si>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</si>
  <si>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</si>
  <si>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</si>
  <si>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</si>
  <si>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</si>
  <si>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</si>
  <si>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</si>
  <si>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</si>
  <si>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</si>
  <si>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</si>
  <si>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</si>
  <si>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</si>
  <si>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</si>
  <si>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</si>
  <si>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</si>
  <si>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</si>
  <si>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</si>
  <si>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</si>
  <si>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</si>
  <si>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</si>
  <si>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</si>
  <si>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</si>
  <si>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</si>
  <si>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</si>
  <si>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</si>
  <si>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</si>
  <si>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</si>
  <si>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</si>
  <si>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</si>
  <si>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</si>
  <si>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</si>
  <si>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</si>
  <si>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</si>
  <si>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</si>
  <si>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</si>
  <si>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</si>
  <si>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</si>
  <si>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</si>
  <si>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</si>
  <si>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</si>
  <si>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</si>
  <si>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</si>
  <si>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</si>
  <si>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</si>
  <si>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</si>
  <si>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</si>
  <si>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</si>
  <si>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</si>
  <si>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</si>
  <si>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</si>
  <si>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</si>
  <si>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</si>
  <si>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</si>
  <si>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</si>
  <si>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</si>
  <si>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</si>
  <si>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</si>
  <si>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</si>
  <si>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</si>
  <si>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</si>
  <si>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</si>
  <si>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</si>
  <si>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</si>
  <si>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</si>
  <si>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</si>
  <si>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</si>
  <si>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</si>
  <si>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</si>
  <si>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</si>
  <si>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</si>
  <si>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</si>
  <si>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</si>
  <si>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</si>
  <si>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</si>
  <si>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</si>
  <si>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</si>
  <si>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</si>
  <si>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</si>
  <si>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</si>
  <si>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</si>
  <si>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</si>
  <si>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</si>
  <si>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</si>
  <si>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</si>
  <si>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</si>
  <si>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</si>
  <si>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</si>
  <si>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</si>
  <si>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</si>
  <si>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</si>
  <si>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</si>
  <si>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</si>
  <si>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</si>
  <si>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</si>
  <si>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</si>
  <si>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</si>
  <si>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</si>
  <si>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</si>
  <si>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</si>
  <si>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</si>
  <si>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</si>
  <si>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</si>
  <si>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</si>
  <si>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</si>
  <si>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</si>
  <si>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</si>
  <si>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</si>
  <si>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</si>
  <si>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</si>
  <si>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</si>
  <si>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</si>
  <si>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</si>
  <si>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</si>
  <si>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</si>
  <si>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</si>
  <si>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</si>
  <si>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</si>
  <si>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</si>
  <si>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</si>
  <si>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</si>
  <si>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</si>
  <si>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</si>
  <si>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</si>
  <si>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</si>
  <si>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</si>
  <si>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</si>
  <si>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</si>
  <si>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</si>
  <si>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</si>
  <si>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</si>
  <si>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</si>
  <si>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</si>
  <si>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</si>
  <si>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</si>
  <si>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</si>
  <si>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</si>
  <si>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</si>
  <si>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</si>
  <si>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</si>
  <si>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</si>
  <si>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</si>
  <si>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</si>
  <si>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</si>
  <si>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</si>
  <si>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</si>
  <si>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</si>
  <si>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</si>
  <si>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</si>
  <si>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</si>
  <si>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</si>
  <si>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</si>
  <si>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</si>
  <si>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</si>
  <si>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</si>
  <si>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</si>
  <si>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</si>
  <si>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</si>
  <si>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</si>
  <si>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</si>
  <si>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</si>
  <si>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</si>
  <si>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</si>
  <si>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</si>
  <si>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</si>
  <si>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</si>
  <si>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</si>
  <si>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</si>
  <si>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</si>
  <si>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</si>
  <si>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</si>
  <si>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</si>
  <si>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</si>
  <si>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</si>
  <si>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</si>
  <si>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</si>
  <si>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</si>
  <si>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</si>
  <si>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</si>
  <si>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</si>
  <si>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</si>
  <si>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</si>
  <si>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</si>
  <si>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</si>
  <si>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</si>
  <si>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</si>
  <si>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</si>
  <si>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</si>
  <si>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</si>
  <si>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</si>
  <si>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</si>
  <si>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</si>
  <si>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</si>
  <si>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</si>
  <si>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</si>
  <si>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</si>
  <si>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</si>
  <si>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</si>
  <si>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</si>
  <si>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</si>
  <si>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</si>
  <si>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</si>
  <si>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</si>
  <si>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</si>
  <si>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</si>
  <si>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</si>
  <si>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</si>
  <si>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</si>
  <si>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</si>
  <si>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</si>
  <si>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</si>
  <si>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</si>
  <si>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</si>
  <si>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</si>
  <si>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</si>
  <si>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</si>
  <si>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</si>
  <si>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</si>
  <si>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</si>
  <si>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</si>
  <si>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</si>
  <si>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</si>
  <si>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</si>
  <si>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</si>
  <si>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</si>
  <si>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</si>
  <si>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</si>
  <si>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</si>
  <si>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</si>
  <si>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</si>
  <si>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</si>
  <si>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</si>
  <si>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</si>
  <si>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</si>
  <si>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</si>
  <si>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</si>
  <si>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</si>
  <si>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</si>
  <si>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</si>
  <si>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</si>
  <si>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</si>
  <si>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</si>
  <si>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</si>
  <si>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</si>
  <si>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</si>
  <si>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</si>
  <si>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</si>
  <si>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</si>
  <si>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</si>
  <si>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</si>
  <si>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</si>
  <si>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</si>
  <si>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</si>
  <si>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</si>
  <si>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</si>
  <si>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</si>
  <si>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</si>
  <si>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</si>
  <si>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</si>
  <si>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</si>
  <si>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</si>
  <si>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</si>
  <si>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</si>
  <si>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</si>
  <si>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</si>
  <si>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</si>
  <si>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</si>
  <si>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</si>
  <si>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</si>
  <si>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</si>
  <si>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</si>
  <si>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</si>
  <si>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</si>
  <si>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</si>
  <si>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</si>
  <si>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</si>
  <si>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</si>
  <si>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</si>
  <si>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</si>
  <si>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</si>
  <si>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</si>
  <si>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</si>
  <si>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</si>
  <si>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</si>
  <si>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</si>
  <si>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</si>
  <si>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</si>
  <si>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</si>
  <si>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</si>
  <si>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</si>
  <si>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</si>
  <si>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</si>
  <si>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</si>
  <si>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</si>
  <si>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</si>
  <si>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</si>
  <si>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</si>
  <si>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</si>
  <si>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</si>
  <si>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</si>
  <si>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</si>
  <si>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</si>
  <si>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</si>
  <si>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</si>
  <si>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</si>
  <si>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</si>
  <si>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</si>
  <si>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</si>
  <si>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</si>
  <si>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</si>
  <si>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</si>
  <si>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</si>
  <si>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</si>
  <si>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</si>
  <si>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</si>
  <si>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</si>
  <si>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</si>
  <si>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</si>
  <si>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</si>
  <si>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</si>
  <si>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</si>
  <si>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</si>
  <si>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</si>
  <si>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</si>
  <si>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</si>
  <si>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</si>
  <si>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</si>
  <si>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</si>
  <si>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</si>
  <si>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</si>
  <si>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</si>
  <si>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</si>
  <si>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</si>
  <si>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</si>
  <si>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</si>
  <si>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</si>
  <si>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</si>
  <si>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</si>
  <si>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</si>
  <si>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</si>
  <si>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</si>
  <si>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</si>
  <si>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</si>
  <si>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</si>
  <si>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</si>
  <si>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</si>
  <si>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</si>
  <si>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</si>
  <si>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</si>
  <si>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</si>
  <si>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</si>
  <si>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</si>
  <si>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</si>
  <si>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</si>
  <si>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</si>
  <si>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</si>
  <si>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</si>
  <si>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</si>
  <si>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</si>
  <si>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</si>
  <si>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</si>
  <si>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</si>
  <si>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</si>
  <si>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</si>
  <si>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</si>
  <si>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</si>
  <si>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</si>
  <si>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</si>
  <si>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</si>
  <si>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</si>
  <si>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</si>
  <si>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</si>
  <si>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</si>
  <si>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</si>
  <si>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</si>
  <si>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</si>
  <si>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</si>
  <si>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</si>
  <si>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</si>
  <si>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</si>
  <si>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</si>
  <si>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</si>
  <si>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</si>
  <si>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</si>
  <si>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</si>
  <si>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</si>
  <si>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</si>
  <si>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</si>
  <si>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</si>
  <si>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</si>
  <si>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</si>
  <si>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</si>
  <si>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</si>
  <si>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</si>
  <si>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</si>
  <si>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</si>
  <si>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</si>
  <si>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</si>
  <si>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</si>
  <si>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</si>
  <si>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</si>
  <si>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</si>
  <si>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</si>
  <si>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</si>
  <si>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</si>
  <si>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</si>
  <si>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</si>
  <si>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</si>
  <si>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</si>
  <si>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</si>
  <si>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</si>
  <si>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</si>
  <si>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</si>
  <si>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</si>
  <si>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</si>
  <si>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</si>
  <si>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</si>
  <si>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</si>
  <si>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</si>
  <si>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</si>
  <si>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</si>
  <si>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</si>
  <si>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</si>
  <si>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</si>
  <si>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</si>
  <si>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</si>
  <si>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</si>
  <si>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</si>
  <si>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</si>
  <si>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</si>
  <si>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</si>
  <si>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</si>
  <si>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</si>
  <si>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</si>
  <si>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</si>
  <si>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</si>
  <si>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</si>
  <si>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</si>
  <si>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</si>
  <si>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</si>
  <si>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</si>
  <si>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</si>
  <si>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</si>
  <si>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</si>
  <si>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</si>
  <si>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</si>
  <si>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</si>
  <si>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</si>
  <si>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</si>
  <si>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</si>
  <si>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</si>
  <si>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</si>
  <si>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</si>
  <si>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</si>
  <si>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</si>
  <si>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</si>
  <si>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</si>
  <si>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</si>
  <si>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</si>
  <si>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</si>
  <si>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</si>
  <si>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</si>
  <si>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</si>
  <si>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</si>
  <si>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</si>
  <si>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</si>
  <si>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</si>
  <si>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</si>
  <si>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</si>
  <si>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</si>
  <si>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</si>
  <si>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</si>
  <si>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</si>
  <si>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</si>
  <si>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</si>
  <si>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</si>
  <si>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</si>
  <si>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</si>
  <si>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</si>
  <si>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</si>
  <si>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</si>
  <si>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</si>
  <si>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</si>
  <si>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</si>
  <si>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</si>
  <si>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</si>
  <si>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</si>
  <si>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</si>
  <si>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</si>
  <si>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</si>
  <si>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</si>
  <si>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</si>
  <si>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</si>
  <si>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</si>
  <si>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</si>
  <si>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</si>
  <si>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</si>
  <si>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</si>
  <si>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</si>
  <si>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</si>
  <si>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</si>
  <si>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</si>
  <si>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</si>
  <si>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</si>
  <si>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</si>
  <si>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</si>
  <si>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</si>
  <si>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</si>
  <si>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</si>
  <si>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</si>
  <si>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</si>
  <si>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</si>
  <si>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</si>
  <si>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</si>
  <si>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</si>
  <si>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</si>
  <si>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</si>
  <si>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</si>
  <si>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</si>
  <si>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</si>
  <si>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</si>
  <si>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</si>
  <si>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</si>
  <si>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</si>
  <si>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</si>
  <si>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</si>
  <si>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</si>
  <si>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</si>
  <si>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</si>
  <si>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</si>
  <si>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</si>
  <si>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</si>
  <si>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</si>
  <si>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</si>
  <si>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</si>
  <si>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</si>
  <si>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</si>
  <si>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</si>
  <si>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</si>
  <si>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</si>
  <si>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</si>
  <si>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</si>
  <si>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</si>
  <si>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</si>
  <si>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</si>
  <si>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</si>
  <si>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</si>
  <si>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</si>
  <si>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</si>
  <si>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</si>
  <si>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</si>
  <si>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</si>
  <si>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</si>
  <si>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</si>
  <si>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</si>
  <si>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</si>
  <si>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</si>
  <si>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</si>
  <si>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</si>
  <si>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</si>
  <si>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</si>
  <si>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</si>
  <si>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</si>
  <si>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</si>
  <si>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</si>
  <si>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</si>
  <si>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</si>
  <si>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</si>
  <si>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</si>
  <si>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</si>
  <si>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</si>
  <si>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</si>
  <si>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</si>
  <si>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</si>
  <si>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</si>
  <si>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</si>
  <si>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</si>
  <si>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</si>
  <si>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</si>
  <si>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</si>
  <si>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</si>
  <si>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</si>
  <si>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</si>
  <si>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</si>
  <si>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</si>
  <si>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</si>
  <si>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</si>
  <si>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</si>
  <si>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</si>
  <si>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</si>
  <si>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</si>
  <si>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</si>
  <si>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</si>
  <si>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</si>
  <si>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</si>
  <si>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</si>
  <si>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</si>
  <si>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</si>
  <si>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</si>
  <si>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</si>
  <si>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</si>
  <si>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</si>
  <si>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</si>
  <si>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</si>
  <si>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</si>
  <si>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</si>
  <si>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</si>
  <si>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</si>
  <si>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</si>
  <si>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</si>
  <si>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</si>
  <si>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</si>
  <si>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</si>
  <si>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</si>
  <si>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</si>
  <si>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</si>
  <si>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</si>
  <si>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</si>
  <si>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</si>
  <si>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</si>
  <si>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</si>
  <si>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</si>
  <si>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</si>
  <si>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</si>
  <si>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</si>
  <si>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</si>
  <si>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</si>
  <si>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</si>
  <si>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</si>
  <si>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</si>
  <si>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</si>
  <si>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</si>
  <si>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</si>
  <si>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</si>
  <si>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</si>
  <si>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</si>
  <si>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</si>
  <si>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</si>
  <si>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</si>
  <si>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</si>
  <si>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</si>
  <si>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</si>
  <si>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</si>
  <si>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</si>
  <si>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</si>
  <si>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</si>
  <si>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</si>
  <si>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</si>
  <si>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</si>
  <si>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</si>
  <si>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</si>
  <si>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</si>
  <si>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</si>
  <si>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</si>
  <si>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</si>
  <si>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</si>
  <si>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</si>
  <si>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</si>
  <si>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</si>
  <si>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</si>
  <si>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</si>
  <si>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</si>
  <si>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</si>
  <si>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</si>
  <si>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</si>
  <si>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</si>
  <si>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</si>
  <si>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</si>
  <si>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</si>
  <si>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</si>
  <si>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</si>
  <si>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</si>
  <si>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</si>
  <si>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</si>
  <si>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</si>
  <si>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</si>
  <si>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</si>
  <si>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</si>
  <si>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</si>
  <si>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</si>
  <si>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</si>
  <si>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</si>
  <si>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</si>
  <si>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</si>
  <si>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</si>
  <si>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</si>
  <si>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</si>
  <si>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</si>
  <si>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</si>
  <si>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</si>
  <si>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</si>
  <si>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</si>
  <si>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</si>
  <si>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</si>
  <si>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</si>
  <si>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</si>
  <si>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</si>
  <si>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</si>
  <si>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</si>
  <si>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</si>
  <si>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</si>
  <si>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</si>
  <si>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</si>
  <si>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</si>
  <si>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</si>
  <si>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</si>
  <si>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</si>
  <si>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</si>
  <si>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</si>
  <si>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</si>
  <si>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</si>
  <si>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</si>
  <si>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</si>
  <si>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</si>
  <si>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</si>
  <si>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</si>
  <si>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</si>
  <si>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</si>
  <si>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</si>
  <si>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</si>
  <si>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</si>
  <si>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</si>
  <si>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</si>
  <si>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</si>
  <si>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</si>
  <si>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</si>
  <si>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</si>
  <si>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</si>
  <si>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</si>
  <si>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</si>
  <si>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</si>
  <si>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</si>
  <si>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</si>
  <si>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</si>
  <si>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</si>
  <si>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</si>
  <si>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</si>
  <si>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</si>
  <si>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</si>
  <si>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</si>
  <si>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</si>
  <si>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</si>
  <si>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</si>
  <si>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</si>
  <si>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</si>
  <si>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</si>
  <si>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</si>
  <si>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</si>
  <si>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</si>
  <si>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</si>
  <si>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</si>
  <si>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</si>
  <si>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</si>
  <si>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</si>
  <si>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</si>
  <si>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</si>
  <si>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</si>
  <si>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</si>
  <si>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</si>
  <si>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</si>
  <si>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</si>
  <si>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</si>
  <si>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</si>
  <si>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</si>
  <si>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</si>
  <si>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</si>
  <si>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</si>
  <si>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</si>
  <si>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</si>
  <si>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</si>
  <si>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</si>
  <si>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</si>
  <si>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</si>
  <si>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</si>
  <si>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</si>
  <si>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</si>
  <si>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</si>
  <si>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</si>
  <si>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</si>
  <si>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</si>
  <si>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</si>
  <si>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</si>
  <si>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</si>
  <si>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</si>
  <si>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</si>
  <si>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</si>
  <si>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</si>
  <si>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</si>
  <si>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</si>
  <si>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</si>
  <si>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</si>
  <si>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</si>
  <si>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</si>
  <si>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</si>
  <si>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</si>
  <si>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</si>
  <si>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</si>
  <si>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</si>
  <si>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</si>
  <si>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</si>
  <si>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</si>
  <si>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</si>
  <si>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</si>
  <si>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</si>
  <si>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</si>
  <si>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</si>
  <si>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</si>
  <si>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</si>
  <si>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</si>
  <si>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</si>
  <si>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</si>
  <si>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</si>
  <si>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</si>
  <si>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</si>
  <si>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</si>
  <si>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</si>
  <si>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</si>
  <si>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</si>
  <si>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</si>
  <si>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</si>
  <si>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</si>
  <si>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</si>
  <si>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</si>
  <si>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</si>
  <si>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</si>
  <si>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</si>
  <si>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</si>
  <si>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</si>
  <si>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</si>
  <si>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</si>
  <si>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</si>
  <si>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</si>
  <si>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</si>
  <si>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</si>
  <si>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</si>
  <si>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</si>
  <si>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</si>
  <si>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</si>
  <si>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</si>
  <si>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</si>
  <si>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</si>
  <si>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</si>
  <si>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</si>
  <si>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</si>
  <si>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</si>
  <si>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</si>
  <si>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</si>
  <si>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</si>
  <si>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</si>
  <si>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</si>
  <si>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</si>
  <si>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</si>
  <si>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</si>
  <si>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</si>
  <si>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</si>
  <si>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</si>
  <si>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</si>
  <si>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</si>
  <si>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</si>
  <si>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</si>
  <si>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</si>
  <si>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</si>
  <si>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</si>
  <si>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</si>
  <si>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</si>
  <si>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</si>
  <si>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</si>
  <si>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</si>
  <si>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</si>
  <si>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</si>
  <si>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</si>
  <si>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</si>
  <si>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</si>
  <si>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</si>
  <si>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</si>
  <si>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</si>
  <si>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</si>
  <si>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</si>
  <si>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</si>
  <si>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</si>
  <si>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</si>
  <si>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</si>
  <si>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</si>
  <si>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</si>
  <si>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</si>
  <si>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</si>
  <si>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</si>
  <si>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</si>
  <si>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</si>
  <si>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</si>
  <si>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</si>
  <si>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</si>
  <si>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</si>
  <si>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</si>
  <si>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</si>
  <si>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</si>
  <si>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</si>
  <si>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</si>
  <si>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</si>
  <si>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</si>
  <si>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</si>
  <si>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</si>
  <si>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</si>
  <si>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</si>
  <si>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</si>
  <si>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</si>
  <si>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</si>
  <si>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</si>
  <si>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</si>
  <si>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</si>
  <si>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</si>
  <si>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</si>
  <si>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</si>
  <si>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</si>
  <si>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</si>
  <si>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</si>
  <si>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</si>
  <si>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</si>
  <si>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</si>
  <si>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</si>
  <si>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</si>
  <si>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</si>
  <si>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</si>
  <si>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</si>
  <si>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</si>
  <si>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</si>
  <si>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</si>
  <si>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</si>
  <si>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</si>
  <si>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</si>
  <si>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</si>
  <si>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</si>
  <si>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</si>
  <si>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</si>
  <si>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</si>
  <si>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</si>
  <si>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</si>
  <si>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</si>
  <si>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</si>
  <si>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</si>
  <si>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</si>
  <si>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</si>
  <si>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</si>
  <si>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</si>
  <si>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</si>
  <si>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</si>
  <si>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</si>
  <si>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</si>
  <si>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</si>
  <si>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</si>
  <si>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</si>
  <si>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</si>
  <si>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</si>
  <si>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</si>
  <si>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</si>
  <si>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</si>
  <si>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</si>
  <si>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</si>
  <si>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</si>
  <si>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</si>
  <si>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</si>
  <si>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</si>
  <si>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</si>
  <si>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</si>
  <si>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</si>
  <si>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</si>
  <si>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</si>
  <si>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</si>
  <si>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</si>
  <si>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</si>
  <si>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</si>
  <si>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</si>
  <si>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</si>
  <si>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</si>
  <si>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</si>
  <si>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</si>
  <si>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</si>
  <si>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</si>
  <si>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</si>
  <si>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</si>
  <si>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</si>
  <si>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</si>
  <si>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</si>
  <si>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</si>
  <si>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</si>
  <si>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</si>
  <si>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</si>
  <si>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</si>
  <si>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</si>
  <si>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</si>
  <si>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</si>
  <si>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</si>
  <si>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</si>
  <si>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</si>
  <si>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</si>
  <si>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</si>
  <si>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</si>
  <si>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</si>
  <si>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</si>
  <si>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</si>
  <si>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</si>
  <si>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</si>
  <si>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</si>
  <si>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</si>
  <si>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</si>
  <si>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</si>
  <si>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</si>
  <si>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</si>
  <si>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</si>
  <si>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</si>
  <si>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</si>
  <si>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</si>
  <si>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</si>
  <si>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</si>
  <si>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</si>
  <si>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</si>
  <si>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</si>
  <si>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</si>
  <si>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</si>
  <si>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</si>
  <si>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</si>
  <si>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</si>
  <si>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</si>
  <si>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</si>
  <si>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</si>
  <si>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</si>
  <si>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</si>
  <si>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</si>
  <si>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</si>
  <si>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</si>
  <si>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</si>
  <si>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</si>
  <si>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</si>
  <si>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</si>
  <si>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</si>
  <si>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</si>
  <si>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</si>
  <si>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</si>
  <si>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</si>
  <si>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</si>
  <si>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</si>
  <si>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</si>
  <si>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</si>
  <si>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</si>
  <si>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</si>
  <si>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</si>
  <si>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</si>
  <si>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</si>
  <si>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</si>
  <si>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</si>
  <si>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</si>
  <si>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</si>
  <si>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</si>
  <si>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</si>
  <si>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</si>
  <si>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</si>
  <si>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</si>
  <si>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</si>
  <si>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</si>
  <si>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</si>
  <si>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</si>
  <si>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</si>
  <si>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</si>
  <si>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</si>
  <si>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</si>
  <si>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</si>
  <si>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</si>
  <si>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</si>
  <si>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</si>
  <si>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</si>
  <si>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</si>
  <si>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</si>
  <si>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</si>
  <si>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</si>
  <si>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</si>
  <si>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</si>
  <si>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</si>
  <si>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</si>
  <si>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</si>
  <si>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</si>
  <si>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</si>
  <si>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</si>
  <si>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</si>
  <si>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</si>
  <si>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</si>
  <si>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</si>
  <si>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</si>
  <si>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</si>
  <si>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</si>
  <si>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</si>
  <si>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</si>
  <si>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</si>
  <si>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</si>
  <si>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</si>
  <si>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</si>
  <si>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</si>
  <si>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</si>
  <si>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</si>
  <si>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</si>
  <si>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</si>
  <si>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</si>
  <si>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</si>
  <si>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</si>
  <si>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</si>
  <si>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</si>
  <si>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</si>
  <si>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</si>
  <si>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</si>
  <si>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</si>
  <si>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</si>
  <si>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</si>
  <si>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</si>
  <si>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</si>
  <si>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</si>
  <si>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</si>
  <si>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</si>
  <si>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</si>
  <si>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</si>
  <si>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</si>
  <si>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</si>
  <si>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</si>
  <si>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</si>
  <si>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</si>
  <si>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</si>
  <si>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</si>
  <si>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</si>
  <si>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</si>
  <si>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</si>
  <si>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</si>
  <si>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</si>
  <si>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</si>
  <si>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</si>
  <si>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</si>
  <si>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</si>
  <si>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</si>
  <si>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</si>
  <si>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</si>
  <si>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</si>
  <si>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</si>
  <si>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</si>
  <si>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</si>
  <si>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</si>
  <si>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</si>
  <si>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</si>
  <si>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</si>
  <si>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</si>
  <si>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</si>
  <si>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</si>
  <si>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</si>
  <si>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</si>
  <si>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</si>
  <si>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</si>
  <si>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</si>
  <si>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</si>
  <si>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</si>
  <si>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</si>
  <si>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</si>
  <si>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</si>
  <si>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</si>
  <si>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</si>
  <si>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</si>
  <si>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</si>
  <si>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</si>
  <si>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</si>
  <si>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</si>
  <si>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</si>
  <si>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</si>
  <si>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</si>
  <si>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</si>
  <si>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</si>
  <si>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</si>
  <si>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</si>
  <si>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</si>
  <si>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</si>
  <si>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</si>
  <si>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</si>
  <si>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</si>
  <si>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</si>
  <si>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</si>
  <si>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</si>
  <si>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</si>
  <si>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</si>
  <si>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</si>
  <si>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</si>
  <si>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</si>
  <si>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</si>
  <si>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</si>
  <si>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</si>
  <si>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</si>
  <si>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</si>
  <si>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</si>
  <si>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</si>
  <si>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</si>
  <si>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</si>
  <si>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</si>
  <si>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</si>
  <si>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</si>
  <si>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</si>
  <si>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</si>
  <si>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</si>
  <si>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</si>
  <si>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</si>
  <si>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</si>
  <si>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</si>
  <si>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</si>
  <si>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</si>
  <si>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</si>
  <si>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</si>
  <si>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</si>
  <si>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</si>
  <si>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</si>
  <si>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</si>
  <si>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</si>
  <si>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</si>
  <si>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</si>
  <si>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</si>
  <si>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</si>
  <si>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</si>
  <si>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</si>
  <si>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</si>
  <si>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</si>
  <si>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</si>
  <si>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</si>
  <si>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</si>
  <si>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</si>
  <si>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</si>
  <si>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</si>
  <si>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</si>
  <si>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</si>
  <si>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</si>
  <si>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</si>
  <si>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</si>
  <si>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</si>
  <si>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</si>
  <si>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</si>
  <si>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</si>
  <si>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</si>
  <si>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</si>
  <si>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</si>
  <si>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</si>
  <si>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</si>
  <si>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</si>
  <si>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</si>
  <si>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</si>
  <si>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</si>
  <si>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</si>
  <si>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</si>
  <si>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</si>
  <si>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</si>
  <si>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</si>
  <si>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</si>
  <si>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</si>
  <si>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</si>
  <si>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</si>
  <si>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</si>
  <si>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</si>
  <si>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</si>
  <si>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</si>
  <si>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</si>
  <si>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</si>
  <si>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</si>
  <si>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</si>
  <si>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</si>
  <si>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</si>
  <si>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</si>
  <si>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</si>
  <si>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</si>
  <si>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</si>
  <si>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</si>
  <si>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</si>
  <si>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</si>
  <si>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</si>
  <si>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</si>
  <si>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</si>
  <si>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</si>
  <si>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</si>
  <si>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</si>
  <si>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</si>
  <si>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</si>
  <si>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</si>
  <si>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</si>
  <si>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</si>
  <si>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</si>
  <si>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</si>
  <si>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</si>
  <si>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</si>
  <si>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</si>
  <si>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</si>
  <si>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</si>
  <si>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</si>
  <si>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</si>
  <si>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</si>
  <si>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</si>
  <si>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</si>
  <si>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</si>
  <si>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</si>
  <si>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</si>
  <si>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</si>
  <si>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</si>
  <si>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</si>
  <si>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</si>
  <si>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</si>
  <si>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</si>
  <si>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</si>
  <si>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</si>
  <si>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</si>
  <si>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</si>
  <si>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</si>
  <si>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</si>
  <si>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</si>
  <si>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</si>
  <si>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</si>
  <si>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</si>
  <si>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</si>
  <si>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</si>
  <si>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</si>
  <si>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</si>
  <si>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</si>
  <si>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</si>
  <si>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</si>
  <si>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</si>
  <si>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</si>
  <si>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</si>
  <si>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</si>
  <si>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</si>
  <si>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</si>
  <si>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</si>
  <si>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</si>
  <si>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</si>
  <si>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</si>
  <si>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</si>
  <si>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</si>
  <si>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</si>
  <si>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</si>
  <si>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</si>
  <si>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</si>
  <si>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</si>
  <si>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</si>
  <si>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</si>
  <si>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</si>
  <si>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</si>
  <si>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</si>
  <si>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</si>
  <si>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</si>
  <si>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</si>
  <si>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</si>
  <si>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</si>
  <si>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</si>
  <si>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</si>
  <si>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</si>
  <si>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</si>
  <si>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</si>
  <si>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</si>
  <si>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</si>
  <si>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</si>
  <si>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</si>
  <si>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</si>
  <si>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</si>
  <si>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</si>
  <si>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</si>
  <si>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</si>
  <si>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</si>
  <si>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</si>
  <si>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</si>
  <si>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</si>
  <si>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</si>
  <si>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</si>
  <si>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</si>
  <si>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</si>
  <si>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</si>
  <si>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</si>
  <si>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</si>
  <si>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</si>
  <si>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</si>
  <si>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</si>
  <si>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</si>
  <si>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</si>
  <si>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</si>
  <si>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</si>
  <si>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</si>
  <si>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</si>
  <si>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</si>
  <si>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</si>
  <si>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</si>
  <si>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</si>
  <si>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</si>
  <si>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</si>
  <si>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</si>
  <si>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</si>
  <si>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</si>
  <si>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</si>
  <si>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</si>
  <si>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</si>
  <si>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</si>
  <si>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</si>
  <si>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</si>
  <si>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</si>
  <si>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</si>
  <si>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</si>
  <si>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</si>
  <si>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</si>
  <si>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</si>
  <si>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</si>
  <si>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</si>
  <si>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</si>
  <si>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</si>
  <si>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</si>
  <si>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</si>
  <si>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</si>
  <si>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</si>
  <si>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</si>
  <si>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</si>
  <si>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</si>
  <si>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</si>
  <si>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</si>
  <si>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</si>
  <si>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</si>
  <si>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</si>
  <si>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</si>
  <si>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</si>
  <si>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</si>
  <si>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</si>
  <si>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</si>
  <si>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</si>
  <si>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</si>
  <si>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</si>
  <si>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</si>
  <si>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</si>
  <si>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</si>
  <si>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</si>
  <si>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</si>
  <si>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</si>
  <si>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</si>
  <si>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</si>
  <si>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</si>
  <si>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</si>
  <si>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</si>
  <si>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</si>
  <si>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</si>
  <si>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</si>
  <si>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</si>
  <si>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</si>
  <si>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</si>
  <si>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</si>
  <si>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</si>
  <si>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</si>
  <si>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</si>
  <si>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</si>
  <si>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</si>
  <si>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</si>
  <si>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</si>
  <si>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</si>
  <si>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</si>
  <si>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</si>
  <si>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</si>
  <si>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</si>
  <si>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</si>
  <si>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</si>
  <si>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</si>
  <si>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</si>
  <si>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</si>
  <si>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</si>
  <si>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</si>
  <si>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</si>
  <si>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</si>
  <si>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</si>
  <si>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</si>
  <si>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</si>
  <si>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</si>
  <si>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</si>
  <si>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</si>
  <si>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</si>
  <si>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</si>
  <si>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</si>
  <si>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</si>
  <si>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</si>
  <si>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</si>
  <si>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</si>
  <si>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</si>
  <si>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</si>
  <si>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</si>
  <si>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</si>
  <si>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</si>
  <si>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</si>
  <si>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</si>
  <si>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</si>
  <si>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</si>
  <si>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</si>
  <si>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</si>
  <si>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</si>
  <si>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</si>
  <si>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</si>
  <si>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</si>
  <si>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</si>
  <si>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</si>
  <si>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</si>
  <si>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</si>
  <si>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</si>
  <si>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</si>
  <si>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</si>
  <si>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</si>
  <si>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</si>
  <si>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</si>
  <si>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</si>
  <si>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</si>
  <si>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</si>
  <si>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</si>
  <si>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</si>
  <si>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</si>
  <si>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</si>
  <si>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</si>
  <si>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</si>
  <si>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</si>
  <si>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</si>
  <si>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</si>
  <si>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</si>
  <si>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</si>
  <si>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</si>
  <si>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</si>
  <si>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</si>
  <si>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</si>
  <si>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</si>
  <si>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</si>
  <si>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</si>
  <si>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</si>
  <si>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</si>
  <si>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</si>
  <si>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</si>
  <si>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</si>
  <si>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</si>
  <si>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</si>
  <si>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</si>
  <si>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</si>
  <si>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</si>
  <si>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</si>
  <si>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</si>
  <si>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</si>
  <si>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</si>
  <si>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</si>
  <si>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</si>
  <si>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</si>
  <si>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</si>
  <si>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</si>
  <si>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</si>
  <si>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</si>
  <si>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</si>
  <si>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</si>
  <si>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</si>
  <si>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</si>
  <si>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</si>
  <si>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</si>
  <si>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</si>
  <si>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</si>
  <si>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</si>
  <si>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</si>
  <si>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</si>
  <si>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</si>
  <si>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</si>
  <si>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</si>
  <si>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</si>
  <si>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</si>
  <si>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</si>
  <si>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</si>
  <si>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</si>
  <si>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</si>
  <si>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</si>
  <si>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</si>
  <si>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</si>
  <si>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</si>
  <si>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</si>
  <si>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</si>
  <si>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</si>
  <si>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</si>
  <si>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</si>
  <si>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</si>
  <si>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</si>
  <si>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</si>
  <si>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</si>
  <si>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</si>
  <si>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</si>
  <si>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</si>
  <si>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</si>
  <si>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</si>
  <si>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</si>
  <si>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</si>
  <si>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</si>
  <si>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</si>
  <si>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</si>
  <si>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</si>
  <si>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</si>
  <si>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</si>
  <si>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</si>
  <si>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</si>
  <si>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</si>
  <si>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</si>
  <si>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</si>
  <si>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</si>
  <si>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</si>
  <si>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</si>
  <si>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</si>
  <si>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</si>
  <si>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</si>
  <si>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</si>
  <si>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</si>
  <si>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</si>
  <si>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</si>
  <si>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</si>
  <si>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</si>
  <si>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</si>
  <si>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</si>
  <si>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</si>
  <si>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</si>
  <si>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</si>
  <si>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</si>
  <si>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</si>
  <si>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</si>
  <si>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</si>
  <si>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</si>
  <si>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</si>
  <si>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</si>
  <si>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</si>
  <si>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</si>
  <si>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</si>
  <si>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</si>
  <si>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</si>
  <si>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</si>
  <si>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</si>
  <si>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</si>
  <si>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</si>
  <si>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</si>
  <si>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</si>
  <si>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</si>
  <si>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</si>
  <si>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</si>
  <si>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</si>
  <si>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</si>
  <si>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</si>
  <si>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</si>
  <si>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</si>
  <si>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</si>
  <si>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</si>
  <si>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</si>
  <si>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</si>
  <si>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</si>
  <si>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</si>
  <si>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</si>
  <si>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</si>
  <si>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</si>
  <si>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</si>
  <si>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</si>
  <si>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</si>
  <si>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</si>
  <si>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</si>
  <si>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</si>
  <si>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</si>
  <si>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</si>
  <si>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</si>
  <si>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</si>
  <si>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</si>
  <si>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</si>
  <si>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</si>
  <si>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</si>
  <si>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</si>
  <si>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</si>
  <si>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</si>
  <si>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</si>
  <si>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</si>
  <si>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</si>
  <si>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</si>
  <si>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</si>
  <si>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</si>
  <si>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</si>
  <si>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</si>
  <si>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</si>
  <si>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</si>
  <si>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</si>
  <si>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</si>
  <si>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</si>
  <si>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</si>
  <si>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</si>
  <si>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</si>
  <si>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</si>
  <si>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</si>
  <si>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</si>
  <si>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</si>
  <si>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</si>
  <si>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</si>
  <si>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</si>
  <si>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</si>
  <si>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</si>
  <si>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</si>
  <si>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</si>
  <si>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</si>
  <si>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</si>
  <si>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</si>
  <si>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</si>
  <si>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</si>
  <si>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</si>
  <si>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</si>
  <si>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</si>
  <si>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</si>
  <si>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</si>
  <si>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</si>
  <si>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</si>
  <si>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</si>
  <si>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</si>
  <si>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</si>
  <si>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</si>
  <si>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</si>
  <si>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</si>
  <si>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</si>
  <si>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</si>
  <si>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</si>
  <si>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</si>
  <si>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</si>
  <si>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</si>
  <si>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</si>
  <si>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</si>
  <si>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</si>
  <si>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</si>
  <si>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</si>
  <si>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</si>
  <si>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</si>
  <si>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</si>
  <si>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</si>
  <si>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</si>
  <si>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</si>
  <si>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</si>
  <si>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</si>
  <si>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</si>
  <si>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</si>
  <si>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</si>
  <si>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</si>
  <si>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</si>
  <si>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</si>
  <si>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</si>
  <si>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</si>
  <si>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</si>
  <si>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</si>
  <si>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</si>
  <si>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</si>
  <si>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</si>
  <si>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</si>
  <si>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</si>
  <si>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</si>
  <si>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</si>
  <si>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</si>
  <si>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</si>
  <si>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</si>
  <si>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</si>
  <si>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</si>
  <si>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</si>
  <si>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</si>
  <si>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</si>
  <si>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</si>
  <si>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</si>
  <si>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</si>
  <si>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</si>
  <si>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</si>
  <si>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</si>
  <si>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</si>
  <si>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</si>
  <si>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</si>
  <si>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</si>
  <si>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</si>
  <si>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</si>
  <si>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</si>
  <si>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</si>
  <si>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</si>
  <si>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</si>
  <si>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</si>
  <si>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</si>
  <si>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</si>
  <si>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</si>
  <si>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</si>
  <si>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</si>
  <si>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</si>
  <si>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</si>
  <si>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</si>
  <si>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</si>
  <si>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</si>
  <si>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</si>
  <si>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</si>
  <si>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</si>
  <si>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</si>
  <si>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</si>
  <si>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</si>
  <si>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</si>
  <si>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</si>
  <si>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</si>
  <si>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</si>
  <si>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</si>
  <si>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</si>
  <si>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</si>
  <si>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</si>
  <si>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</si>
  <si>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</si>
  <si>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</si>
  <si>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</si>
  <si>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</si>
  <si>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</si>
  <si>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</si>
  <si>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</si>
  <si>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</si>
  <si>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</si>
  <si>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</si>
  <si>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</si>
  <si>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</si>
  <si>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</si>
  <si>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</si>
  <si>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</si>
  <si>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</si>
  <si>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</si>
  <si>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</si>
  <si>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</si>
  <si>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</si>
  <si>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</si>
  <si>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</si>
  <si>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</si>
  <si>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</si>
  <si>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</si>
  <si>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</si>
  <si>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</si>
  <si>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</si>
  <si>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</si>
  <si>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</si>
  <si>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</si>
  <si>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</si>
  <si>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</si>
  <si>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</si>
  <si>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</si>
  <si>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</si>
  <si>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</si>
  <si>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</si>
  <si>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</si>
  <si>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</si>
  <si>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</si>
  <si>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</si>
  <si>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</si>
  <si>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</si>
  <si>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</si>
  <si>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</si>
  <si>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</si>
  <si>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</si>
  <si>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</si>
  <si>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</si>
  <si>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</si>
  <si>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</si>
  <si>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</si>
  <si>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</si>
  <si>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</si>
  <si>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</si>
  <si>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</si>
  <si>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</si>
  <si>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</si>
  <si>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</si>
  <si>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</si>
  <si>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</si>
  <si>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</si>
  <si>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</si>
  <si>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</si>
  <si>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</si>
  <si>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</si>
  <si>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</si>
  <si>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</si>
  <si>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</si>
  <si>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</si>
  <si>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</si>
  <si>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</si>
  <si>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</si>
  <si>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</si>
  <si>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</si>
  <si>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</si>
  <si>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</si>
  <si>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</si>
  <si>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</si>
  <si>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</si>
  <si>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</si>
  <si>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</si>
  <si>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</si>
  <si>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</si>
  <si>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</si>
  <si>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</si>
  <si>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</si>
  <si>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</si>
  <si>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</si>
  <si>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</si>
  <si>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</si>
  <si>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</si>
  <si>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</si>
  <si>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</si>
  <si>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</si>
  <si>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</si>
  <si>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</si>
  <si>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</si>
  <si>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</si>
  <si>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</si>
  <si>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</si>
  <si>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</si>
  <si>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</si>
  <si>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</si>
  <si>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</si>
  <si>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</si>
  <si>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</si>
  <si>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</si>
  <si>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</si>
  <si>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</si>
  <si>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</si>
  <si>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</si>
  <si>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</si>
  <si>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</si>
  <si>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</si>
  <si>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</si>
  <si>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</si>
  <si>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</si>
  <si>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</si>
  <si>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</si>
  <si>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</si>
  <si>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</si>
  <si>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</si>
  <si>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</si>
  <si>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</si>
  <si>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</si>
  <si>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</si>
  <si>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</si>
  <si>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</si>
  <si>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</si>
  <si>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</si>
  <si>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</si>
  <si>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</si>
  <si>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</si>
  <si>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</si>
  <si>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</si>
  <si>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</si>
  <si>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</si>
  <si>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</si>
  <si>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</si>
  <si>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</si>
  <si>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</si>
  <si>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</si>
  <si>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</si>
  <si>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</si>
  <si>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</si>
  <si>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</si>
  <si>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</si>
  <si>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</si>
  <si>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</si>
  <si>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</si>
  <si>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</si>
  <si>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</si>
  <si>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</si>
  <si>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</si>
  <si>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</si>
  <si>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</si>
  <si>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</si>
  <si>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</si>
  <si>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</si>
  <si>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</si>
  <si>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</si>
  <si>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</si>
  <si>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</si>
  <si>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</si>
  <si>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</si>
  <si>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</si>
  <si>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</si>
  <si>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</si>
  <si>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</si>
  <si>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</si>
  <si>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</si>
  <si>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</si>
  <si>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</si>
  <si>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</si>
  <si>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</si>
  <si>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</si>
  <si>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</si>
  <si>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</si>
  <si>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</si>
  <si>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</si>
  <si>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</si>
  <si>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</si>
  <si>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</si>
  <si>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</si>
  <si>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</si>
  <si>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</si>
  <si>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</si>
  <si>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</si>
  <si>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</si>
  <si>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</si>
  <si>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</si>
  <si>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</si>
  <si>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</si>
  <si>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</si>
  <si>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</si>
  <si>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</si>
  <si>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</si>
  <si>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</si>
  <si>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</si>
  <si>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</si>
  <si>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</si>
  <si>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</si>
  <si>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</si>
  <si>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</si>
  <si>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</si>
  <si>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</si>
  <si>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</si>
  <si>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</si>
  <si>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</si>
  <si>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</si>
  <si>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</si>
  <si>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</si>
  <si>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</si>
  <si>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</si>
  <si>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</si>
  <si>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</si>
  <si>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</si>
  <si>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</si>
  <si>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</si>
  <si>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</si>
  <si>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</si>
  <si>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</si>
  <si>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</si>
  <si>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</si>
  <si>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</si>
  <si>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</si>
  <si>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</si>
  <si>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</si>
  <si>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</si>
  <si>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</si>
  <si>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</si>
  <si>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</si>
  <si>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</si>
  <si>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</si>
  <si>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</si>
  <si>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</si>
  <si>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</si>
  <si>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</si>
  <si>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</si>
  <si>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</si>
  <si>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</si>
  <si>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</si>
  <si>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</si>
  <si>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</si>
  <si>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</si>
  <si>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</si>
  <si>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</si>
  <si>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</si>
  <si>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</si>
  <si>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</si>
  <si>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</si>
  <si>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</si>
  <si>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</si>
  <si>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</si>
  <si>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</si>
  <si>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</si>
  <si>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</si>
  <si>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</si>
  <si>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</si>
  <si>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</si>
  <si>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</si>
  <si>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</si>
  <si>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</si>
  <si>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</si>
  <si>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</si>
  <si>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</si>
  <si>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</si>
  <si>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</si>
  <si>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</si>
  <si>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</si>
  <si>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</si>
  <si>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</si>
  <si>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</si>
  <si>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</si>
  <si>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</si>
  <si>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</si>
  <si>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</si>
  <si>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</si>
  <si>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</si>
  <si>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</si>
  <si>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</si>
  <si>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</si>
  <si>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</si>
  <si>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</si>
  <si>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</si>
  <si>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</si>
  <si>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</si>
  <si>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</si>
  <si>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</si>
  <si>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</si>
  <si>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</si>
  <si>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</si>
  <si>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</si>
  <si>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</si>
  <si>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</si>
  <si>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</si>
  <si>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</si>
  <si>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</si>
  <si>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</si>
  <si>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</si>
  <si>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</si>
  <si>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</si>
  <si>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</si>
  <si>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</si>
  <si>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</si>
  <si>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</si>
  <si>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</si>
  <si>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</si>
  <si>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</si>
  <si>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</si>
  <si>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</si>
  <si>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</si>
  <si>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</si>
  <si>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</si>
  <si>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</si>
  <si>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</si>
  <si>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</si>
  <si>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</si>
  <si>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</si>
  <si>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</si>
  <si>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</si>
  <si>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</si>
  <si>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</si>
  <si>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</si>
  <si>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</si>
  <si>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</si>
  <si>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</si>
  <si>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</si>
  <si>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</si>
  <si>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</si>
  <si>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</si>
  <si>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</si>
  <si>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</si>
  <si>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</si>
  <si>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</si>
  <si>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</si>
  <si>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</si>
  <si>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</si>
  <si>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</si>
  <si>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</si>
  <si>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</si>
  <si>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</si>
  <si>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</si>
  <si>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</si>
  <si>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</si>
  <si>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</si>
  <si>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</si>
  <si>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</si>
  <si>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</si>
  <si>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</si>
  <si>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</si>
  <si>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</si>
  <si>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</si>
  <si>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</si>
  <si>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</si>
  <si>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</si>
  <si>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</si>
  <si>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</si>
  <si>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</si>
  <si>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</si>
  <si>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</si>
  <si>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</si>
  <si>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</si>
  <si>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</si>
  <si>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</si>
  <si>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</si>
  <si>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</si>
  <si>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</si>
  <si>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</si>
  <si>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</si>
  <si>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</si>
  <si>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</si>
  <si>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</si>
  <si>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</si>
  <si>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</si>
  <si>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</si>
  <si>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</si>
  <si>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</si>
  <si>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</si>
  <si>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</si>
  <si>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</si>
  <si>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</si>
  <si>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</si>
  <si>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</si>
  <si>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</si>
  <si>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</si>
  <si>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</si>
  <si>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</si>
  <si>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</si>
  <si>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</si>
  <si>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</si>
  <si>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</si>
  <si>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</si>
  <si>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</si>
  <si>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</si>
  <si>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</si>
  <si>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</si>
  <si>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</si>
  <si>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</si>
  <si>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</si>
  <si>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</si>
  <si>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</si>
  <si>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</si>
  <si>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</si>
  <si>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</si>
  <si>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</si>
  <si>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</si>
  <si>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</si>
  <si>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</si>
  <si>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</si>
  <si>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</si>
  <si>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</si>
  <si>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</si>
  <si>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</si>
  <si>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</si>
  <si>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</si>
  <si>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</si>
  <si>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</si>
  <si>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</si>
  <si>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</si>
  <si>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</si>
  <si>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</si>
  <si>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</si>
  <si>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</si>
  <si>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</si>
  <si>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</si>
  <si>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</si>
  <si>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</si>
  <si>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</si>
  <si>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</si>
  <si>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</si>
  <si>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</si>
  <si>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</si>
  <si>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</si>
  <si>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</si>
  <si>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</si>
  <si>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</si>
  <si>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</si>
  <si>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</si>
  <si>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</si>
  <si>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</si>
  <si>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</si>
  <si>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</si>
  <si>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</si>
  <si>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</si>
  <si>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</si>
  <si>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</si>
  <si>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</si>
  <si>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</si>
  <si>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</si>
  <si>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</si>
  <si>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</si>
  <si>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</si>
  <si>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</si>
  <si>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</si>
  <si>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</si>
  <si>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</si>
  <si>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</si>
  <si>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</si>
  <si>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</si>
  <si>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</si>
  <si>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</si>
  <si>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</si>
  <si>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</si>
  <si>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</si>
  <si>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</si>
  <si>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</si>
  <si>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</si>
  <si>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</si>
  <si>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</si>
  <si>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</si>
  <si>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</si>
  <si>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</si>
  <si>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</si>
  <si>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</si>
  <si>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</si>
  <si>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</si>
  <si>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</si>
  <si>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</si>
  <si>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</si>
  <si>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</si>
  <si>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</si>
  <si>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</si>
  <si>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</si>
  <si>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</si>
  <si>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</si>
  <si>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</si>
  <si>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</si>
  <si>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</si>
  <si>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</si>
  <si>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</si>
  <si>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</si>
  <si>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</si>
  <si>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</si>
  <si>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</si>
  <si>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</si>
  <si>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</si>
  <si>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</si>
  <si>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</si>
  <si>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</si>
  <si>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</si>
  <si>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</si>
  <si>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</si>
  <si>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</si>
  <si>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</si>
  <si>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</si>
  <si>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</si>
  <si>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</si>
  <si>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</si>
  <si>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</si>
  <si>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</si>
  <si>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</si>
  <si>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</si>
  <si>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</si>
  <si>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</si>
  <si>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</si>
  <si>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</si>
  <si>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</si>
  <si>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</si>
  <si>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</si>
  <si>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</si>
  <si>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</si>
  <si>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</si>
  <si>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</si>
  <si>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</si>
  <si>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</si>
  <si>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</si>
  <si>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</si>
  <si>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</si>
  <si>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</si>
  <si>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</si>
  <si>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</si>
  <si>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</si>
  <si>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</si>
  <si>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</si>
  <si>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</si>
  <si>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</si>
  <si>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</si>
  <si>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</si>
  <si>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</si>
  <si>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</si>
  <si>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</si>
  <si>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</si>
  <si>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</si>
  <si>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</si>
  <si>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</si>
  <si>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</si>
  <si>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</si>
  <si>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</si>
  <si>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</si>
  <si>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</si>
  <si>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</si>
  <si>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</si>
  <si>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</si>
  <si>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</si>
  <si>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</si>
  <si>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</si>
  <si>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</si>
  <si>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</si>
  <si>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</si>
  <si>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</si>
  <si>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</si>
  <si>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</si>
  <si>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</si>
  <si>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</si>
  <si>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</si>
  <si>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</si>
  <si>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</si>
  <si>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</si>
  <si>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</si>
  <si>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</si>
  <si>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</si>
  <si>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</si>
  <si>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</si>
  <si>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</si>
  <si>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</si>
  <si>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</si>
  <si>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</si>
  <si>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</si>
  <si>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</si>
  <si>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</si>
  <si>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</si>
  <si>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</si>
  <si>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</si>
  <si>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</si>
  <si>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</si>
  <si>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</si>
  <si>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</si>
  <si>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</si>
  <si>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</si>
  <si>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</si>
  <si>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</si>
  <si>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</si>
  <si>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</si>
  <si>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</si>
  <si>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</si>
  <si>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</si>
  <si>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</si>
  <si>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</si>
  <si>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</si>
  <si>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</si>
  <si>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</si>
  <si>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</si>
  <si>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</si>
  <si>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</si>
  <si>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</si>
  <si>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</si>
  <si>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</si>
  <si>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</si>
  <si>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</si>
  <si>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</si>
  <si>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</si>
  <si>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</si>
  <si>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</si>
  <si>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</si>
  <si>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</si>
  <si>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</si>
  <si>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</si>
  <si>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</si>
  <si>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</si>
  <si>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</si>
  <si>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</si>
  <si>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</si>
  <si>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</si>
  <si>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</si>
  <si>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</si>
  <si>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</si>
  <si>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</si>
  <si>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</si>
  <si>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</si>
  <si>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</si>
  <si>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</si>
  <si>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</si>
  <si>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</si>
  <si>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</si>
  <si>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</si>
  <si>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</si>
  <si>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</si>
  <si>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</si>
  <si>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</si>
  <si>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</si>
  <si>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</si>
  <si>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</si>
  <si>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</si>
  <si>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</si>
  <si>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</si>
  <si>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</si>
  <si>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</si>
  <si>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</si>
  <si>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</si>
  <si>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</si>
  <si>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</si>
  <si>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</si>
  <si>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</si>
  <si>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</si>
  <si>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</si>
  <si>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</si>
  <si>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</si>
  <si>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</si>
  <si>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</si>
  <si>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</si>
  <si>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</si>
  <si>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</si>
  <si>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</si>
  <si>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</si>
  <si>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</si>
  <si>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</si>
  <si>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</si>
  <si>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</si>
  <si>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</si>
  <si>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</si>
  <si>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</si>
  <si>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</si>
  <si>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</si>
  <si>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</si>
  <si>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</si>
  <si>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</si>
  <si>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</si>
  <si>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</si>
  <si>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</si>
  <si>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</si>
  <si>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</si>
  <si>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</si>
  <si>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</si>
  <si>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</si>
  <si>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</si>
  <si>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</si>
  <si>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</si>
  <si>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</si>
  <si>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</si>
  <si>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</si>
  <si>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</si>
  <si>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</si>
  <si>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</si>
  <si>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</si>
  <si>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</si>
  <si>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</si>
  <si>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</si>
  <si>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</si>
  <si>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</si>
  <si>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</si>
  <si>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</si>
  <si>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</si>
  <si>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</si>
  <si>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</si>
  <si>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</si>
  <si>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</si>
  <si>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</si>
  <si>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</si>
  <si>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</si>
  <si>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</si>
  <si>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</si>
  <si>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</si>
  <si>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</si>
  <si>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</si>
  <si>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</si>
  <si>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</si>
  <si>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</si>
  <si>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</si>
  <si>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</si>
  <si>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</si>
  <si>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</si>
  <si>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</si>
  <si>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</si>
  <si>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</si>
  <si>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</si>
  <si>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</si>
  <si>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</si>
  <si>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</si>
  <si>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</si>
  <si>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</si>
  <si>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</si>
  <si>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</si>
  <si>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</si>
  <si>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</si>
  <si>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</si>
  <si>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</si>
  <si>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</si>
  <si>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</si>
  <si>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</si>
  <si>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</si>
  <si>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</si>
  <si>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</si>
  <si>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</si>
  <si>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</si>
  <si>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</si>
  <si>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</si>
  <si>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</si>
  <si>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</si>
  <si>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</si>
  <si>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</si>
  <si>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</si>
  <si>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</si>
  <si>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</si>
  <si>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</si>
  <si>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</si>
  <si>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</si>
  <si>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</si>
  <si>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</si>
  <si>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</si>
  <si>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</si>
  <si>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</si>
  <si>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</si>
  <si>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</si>
  <si>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</si>
  <si>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</si>
  <si>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</si>
  <si>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</si>
  <si>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</si>
  <si>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</si>
  <si>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</si>
  <si>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</si>
  <si>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</si>
  <si>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</si>
  <si>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</si>
  <si>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</si>
  <si>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</si>
  <si>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</si>
  <si>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</si>
  <si>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</si>
  <si>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</si>
  <si>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</si>
  <si>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</si>
  <si>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</si>
  <si>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</si>
  <si>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</si>
  <si>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</si>
  <si>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</si>
  <si>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</si>
  <si>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</si>
  <si>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</si>
  <si>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</si>
  <si>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</si>
  <si>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</si>
  <si>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</si>
  <si>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</si>
  <si>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</si>
  <si>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</si>
  <si>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</si>
  <si>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</si>
  <si>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</si>
  <si>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</si>
  <si>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</si>
  <si>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</si>
  <si>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</si>
  <si>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</si>
  <si>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</si>
  <si>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</si>
  <si>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</si>
  <si>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</si>
  <si>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</si>
  <si>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</si>
  <si>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</si>
  <si>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</si>
  <si>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</si>
  <si>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</si>
  <si>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</si>
  <si>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</si>
  <si>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</si>
  <si>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</si>
  <si>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</si>
  <si>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</si>
  <si>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</si>
  <si>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</si>
  <si>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</si>
  <si>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</si>
  <si>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</si>
  <si>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</si>
  <si>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</si>
  <si>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</si>
  <si>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</si>
  <si>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</si>
  <si>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</si>
  <si>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</si>
  <si>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</si>
  <si>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</si>
  <si>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</si>
  <si>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</si>
  <si>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</si>
  <si>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</si>
  <si>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</si>
  <si>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</si>
  <si>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</si>
  <si>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</si>
  <si>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</si>
  <si>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</si>
  <si>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</si>
  <si>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</si>
  <si>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</si>
  <si>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</si>
  <si>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</si>
  <si>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</si>
  <si>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</si>
  <si>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</si>
  <si>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</si>
  <si>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</si>
  <si>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</si>
  <si>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</si>
  <si>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</si>
  <si>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</si>
  <si>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</si>
  <si>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</si>
  <si>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</si>
  <si>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</si>
  <si>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</si>
  <si>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</si>
  <si>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</si>
  <si>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</si>
  <si>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</si>
  <si>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</si>
  <si>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</si>
  <si>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</si>
  <si>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</si>
  <si>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</si>
  <si>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</si>
  <si>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</si>
  <si>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</si>
  <si>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</si>
  <si>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</si>
  <si>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</si>
  <si>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</si>
  <si>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</si>
  <si>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</si>
  <si>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</si>
  <si>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</si>
  <si>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</si>
  <si>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</si>
  <si>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</si>
  <si>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</si>
  <si>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</si>
  <si>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</si>
  <si>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</si>
  <si>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</si>
  <si>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</si>
  <si>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</si>
  <si>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</si>
  <si>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</si>
  <si>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</si>
  <si>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</si>
  <si>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</si>
  <si>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</si>
  <si>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</si>
  <si>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</si>
  <si>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</si>
  <si>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</si>
  <si>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</si>
  <si>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</si>
  <si>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</si>
  <si>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</si>
  <si>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</si>
  <si>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</si>
  <si>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</si>
  <si>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</si>
  <si>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</si>
  <si>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</si>
  <si>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</si>
  <si>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</si>
  <si>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</si>
  <si>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</si>
  <si>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</si>
  <si>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</si>
  <si>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</si>
  <si>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</si>
  <si>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</si>
  <si>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</si>
  <si>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</si>
  <si>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</si>
  <si>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</si>
  <si>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</si>
  <si>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</si>
  <si>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</si>
  <si>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</si>
  <si>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</si>
  <si>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</si>
  <si>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</si>
  <si>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</si>
  <si>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</si>
  <si>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</si>
  <si>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</si>
  <si>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</si>
  <si>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</si>
  <si>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</si>
  <si>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</si>
  <si>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</si>
  <si>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</si>
  <si>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</si>
  <si>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</si>
  <si>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</si>
  <si>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</si>
  <si>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</si>
  <si>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</si>
  <si>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</si>
  <si>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</si>
  <si>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</si>
  <si>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</si>
  <si>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</si>
  <si>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</si>
  <si>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</si>
  <si>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</si>
  <si>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</si>
  <si>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</si>
  <si>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</si>
  <si>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</si>
  <si>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</si>
  <si>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</si>
  <si>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</si>
  <si>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</si>
  <si>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</si>
  <si>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</si>
  <si>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</si>
  <si>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</si>
  <si>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</si>
  <si>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</si>
  <si>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</si>
  <si>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</si>
  <si>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</si>
  <si>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</si>
  <si>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</si>
  <si>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</si>
  <si>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</si>
  <si>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</si>
  <si>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</si>
  <si>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</si>
  <si>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</si>
  <si>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</si>
  <si>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</si>
  <si>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</si>
  <si>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</si>
  <si>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</si>
  <si>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</si>
  <si>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</si>
  <si>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</si>
  <si>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</si>
  <si>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</si>
  <si>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</si>
  <si>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</si>
  <si>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</si>
  <si>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</si>
  <si>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</si>
  <si>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</si>
  <si>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</si>
  <si>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</si>
  <si>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</si>
  <si>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</si>
  <si>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</si>
  <si>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</si>
  <si>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</si>
  <si>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</si>
  <si>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</si>
  <si>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</si>
  <si>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</si>
  <si>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</si>
  <si>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</si>
  <si>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</si>
  <si>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</si>
  <si>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</si>
  <si>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</si>
  <si>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</si>
  <si>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</si>
  <si>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</si>
  <si>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</si>
  <si>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</si>
  <si>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</si>
  <si>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</si>
  <si>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</si>
  <si>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</si>
  <si>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</si>
  <si>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</si>
  <si>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</si>
  <si>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</si>
  <si>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</si>
  <si>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</si>
  <si>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</si>
  <si>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</si>
  <si>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</si>
  <si>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</si>
  <si>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</si>
  <si>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</si>
  <si>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</si>
  <si>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</si>
  <si>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</si>
  <si>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</si>
  <si>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</si>
  <si>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</si>
  <si>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</si>
  <si>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</si>
  <si>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</si>
  <si>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</si>
  <si>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</si>
  <si>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</si>
  <si>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</si>
  <si>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</si>
  <si>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</si>
  <si>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</si>
  <si>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</si>
  <si>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</si>
  <si>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</si>
  <si>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</si>
  <si>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</si>
  <si>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</si>
  <si>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</si>
  <si>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</si>
  <si>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</si>
  <si>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</si>
  <si>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</si>
  <si>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</si>
  <si>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</si>
  <si>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</si>
  <si>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</si>
  <si>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</si>
  <si>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</si>
  <si>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</si>
  <si>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</si>
  <si>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</si>
  <si>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</si>
  <si>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</si>
  <si>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</si>
  <si>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</si>
  <si>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</si>
  <si>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</si>
  <si>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</si>
  <si>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</si>
  <si>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</si>
  <si>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</si>
  <si>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</si>
  <si>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</si>
  <si>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</si>
  <si>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</si>
  <si>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</si>
  <si>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</si>
  <si>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</si>
  <si>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</si>
  <si>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</si>
  <si>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</si>
  <si>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</si>
  <si>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</si>
  <si>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</si>
  <si>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</si>
  <si>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</si>
  <si>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</si>
  <si>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</si>
  <si>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</si>
  <si>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</si>
  <si>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</si>
  <si>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</si>
  <si>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</si>
  <si>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</si>
  <si>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</si>
  <si>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</si>
  <si>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</si>
  <si>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</si>
  <si>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</si>
  <si>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</si>
  <si>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</si>
  <si>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</si>
  <si>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</si>
  <si>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</si>
  <si>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</si>
  <si>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</si>
  <si>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</si>
  <si>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</si>
  <si>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</si>
  <si>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</si>
  <si>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</si>
  <si>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</si>
  <si>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</si>
  <si>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</si>
  <si>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</si>
  <si>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</si>
  <si>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</si>
  <si>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</si>
  <si>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</si>
  <si>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</si>
  <si>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</si>
  <si>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</si>
  <si>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</si>
  <si>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</si>
  <si>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</si>
  <si>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</si>
  <si>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</si>
  <si>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</si>
  <si>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</si>
  <si>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</si>
  <si>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</si>
  <si>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</si>
  <si>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</si>
  <si>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</si>
  <si>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</si>
  <si>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</si>
  <si>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</si>
  <si>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</si>
  <si>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</si>
  <si>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</si>
  <si>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</si>
  <si>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</si>
  <si>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</si>
  <si>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</si>
  <si>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</si>
  <si>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</si>
  <si>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</si>
  <si>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</si>
  <si>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</si>
  <si>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</si>
  <si>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</si>
  <si>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</si>
  <si>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</si>
  <si>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</si>
  <si>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</si>
  <si>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</si>
  <si>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</si>
  <si>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</si>
  <si>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</si>
  <si>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</si>
  <si>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</si>
  <si>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</si>
  <si>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</si>
  <si>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</si>
  <si>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</si>
  <si>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</si>
  <si>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</si>
  <si>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</si>
  <si>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</si>
  <si>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</si>
  <si>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</si>
  <si>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</si>
  <si>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</si>
  <si>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</si>
  <si>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</si>
  <si>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</si>
  <si>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</si>
  <si>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</si>
  <si>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</si>
  <si>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</si>
  <si>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</si>
  <si>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</si>
  <si>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</si>
  <si>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</si>
  <si>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</si>
  <si>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</si>
  <si>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</si>
  <si>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</si>
  <si>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</si>
  <si>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</si>
  <si>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</si>
  <si>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</si>
  <si>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</si>
  <si>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</si>
  <si>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</si>
  <si>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</si>
  <si>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</si>
  <si>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</si>
  <si>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</si>
  <si>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</si>
  <si>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</si>
  <si>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</si>
  <si>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</si>
  <si>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</si>
  <si>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</si>
  <si>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</si>
  <si>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</si>
  <si>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</si>
  <si>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</si>
  <si>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</si>
  <si>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</si>
  <si>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</si>
  <si>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</si>
  <si>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</si>
  <si>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</si>
  <si>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</si>
  <si>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</si>
  <si>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</si>
  <si>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</si>
  <si>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</si>
  <si>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</si>
  <si>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</si>
  <si>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</si>
  <si>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</si>
  <si>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</si>
  <si>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</si>
  <si>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</si>
  <si>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</si>
  <si>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</si>
  <si>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</si>
  <si>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</si>
  <si>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</si>
  <si>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</si>
  <si>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</si>
  <si>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</si>
  <si>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</si>
  <si>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</si>
  <si>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</si>
  <si>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</si>
  <si>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</si>
  <si>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</si>
  <si>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</si>
  <si>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</si>
  <si>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</si>
  <si>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</si>
  <si>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</si>
  <si>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</si>
  <si>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</si>
  <si>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</si>
  <si>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</si>
  <si>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</si>
  <si>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</si>
  <si>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</si>
  <si>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</si>
  <si>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</si>
  <si>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</si>
  <si>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</si>
  <si>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</si>
  <si>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</si>
  <si>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</si>
  <si>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</si>
  <si>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</si>
  <si>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</si>
  <si>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</si>
  <si>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</si>
  <si>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</si>
  <si>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</si>
  <si>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</si>
  <si>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</si>
  <si>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</si>
  <si>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</si>
  <si>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</si>
  <si>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</si>
  <si>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</si>
  <si>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</si>
  <si>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</si>
  <si>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</si>
  <si>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</si>
  <si>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</si>
  <si>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</si>
  <si>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</si>
  <si>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</si>
  <si>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</si>
  <si>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</si>
  <si>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</si>
  <si>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</si>
  <si>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</si>
  <si>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</si>
  <si>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</si>
  <si>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</si>
  <si>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</si>
  <si>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</si>
  <si>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</si>
  <si>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</si>
  <si>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</si>
  <si>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</si>
  <si>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</si>
  <si>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</si>
  <si>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</si>
  <si>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</si>
  <si>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</si>
  <si>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</si>
  <si>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</si>
  <si>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</si>
  <si>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</si>
  <si>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</si>
  <si>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</si>
  <si>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</si>
  <si>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</si>
  <si>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</si>
  <si>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</si>
  <si>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</si>
  <si>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</si>
  <si>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</si>
  <si>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</si>
  <si>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</si>
  <si>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</si>
  <si>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</si>
  <si>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</si>
  <si>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</si>
  <si>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</si>
  <si>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</si>
  <si>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</si>
  <si>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</si>
  <si>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</si>
  <si>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</si>
  <si>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</si>
  <si>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</si>
  <si>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</si>
  <si>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</si>
  <si>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</si>
  <si>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</si>
  <si>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</si>
  <si>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</si>
  <si>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</si>
  <si>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</si>
  <si>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</si>
  <si>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</si>
  <si>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</si>
  <si>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</si>
  <si>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</si>
  <si>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</si>
  <si>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</si>
  <si>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</si>
  <si>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</si>
  <si>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</si>
  <si>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</si>
  <si>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</si>
  <si>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</si>
  <si>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</si>
  <si>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</si>
  <si>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</si>
  <si>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</si>
  <si>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</si>
  <si>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</si>
  <si>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</si>
  <si>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</si>
  <si>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</si>
  <si>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</si>
  <si>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</si>
  <si>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</si>
  <si>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</si>
  <si>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</si>
  <si>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</si>
  <si>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</si>
  <si>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</si>
  <si>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</si>
  <si>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</si>
  <si>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</si>
  <si>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</si>
  <si>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</si>
  <si>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</si>
  <si>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</si>
  <si>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</si>
  <si>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</si>
  <si>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</si>
  <si>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</si>
  <si>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</si>
  <si>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</si>
  <si>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</si>
  <si>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</si>
  <si>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</si>
  <si>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</si>
  <si>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</si>
  <si>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</si>
  <si>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</si>
  <si>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</si>
  <si>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</si>
  <si>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</si>
  <si>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</si>
  <si>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</si>
  <si>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</si>
  <si>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</si>
  <si>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</si>
  <si>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</si>
  <si>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</si>
  <si>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</si>
  <si>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</si>
  <si>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</si>
  <si>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</si>
  <si>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</si>
  <si>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</si>
  <si>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</si>
  <si>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</si>
  <si>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</si>
  <si>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</si>
  <si>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</si>
  <si>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</si>
  <si>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</si>
  <si>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</si>
  <si>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</si>
  <si>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</si>
  <si>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</si>
  <si>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</si>
  <si>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</si>
  <si>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</si>
  <si>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</si>
  <si>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</si>
  <si>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</si>
  <si>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</si>
  <si>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</si>
  <si>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</si>
  <si>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</si>
  <si>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</si>
  <si>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</si>
  <si>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</si>
  <si>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</si>
  <si>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</si>
  <si>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</si>
  <si>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</si>
  <si>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</si>
  <si>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</si>
  <si>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</si>
  <si>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</si>
  <si>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</si>
  <si>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</si>
  <si>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</si>
  <si>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</si>
  <si>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</si>
  <si>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</si>
  <si>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</si>
  <si>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</si>
  <si>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</si>
  <si>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</si>
  <si>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</si>
  <si>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</si>
  <si>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</si>
  <si>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</si>
  <si>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</si>
  <si>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</si>
  <si>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</si>
  <si>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</si>
  <si>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</si>
  <si>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</si>
  <si>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</si>
  <si>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</si>
  <si>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</si>
  <si>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</si>
  <si>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</si>
  <si>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</si>
  <si>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</si>
  <si>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</si>
  <si>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</si>
  <si>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</si>
  <si>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</si>
  <si>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</si>
  <si>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</si>
  <si>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</si>
  <si>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</si>
  <si>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</si>
  <si>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</si>
  <si>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</si>
  <si>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</si>
  <si>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</si>
  <si>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</si>
  <si>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</si>
  <si>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</si>
  <si>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</si>
  <si>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</si>
  <si>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</si>
  <si>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</si>
  <si>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</si>
  <si>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</si>
  <si>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</si>
  <si>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</si>
  <si>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</si>
  <si>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</si>
  <si>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</si>
  <si>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</si>
  <si>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</si>
  <si>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</si>
  <si>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</si>
  <si>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</si>
  <si>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</si>
  <si>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</si>
  <si>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</si>
  <si>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</si>
  <si>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</si>
  <si>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</si>
  <si>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</si>
  <si>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</si>
  <si>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</si>
  <si>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</si>
  <si>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</si>
  <si>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</si>
  <si>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</si>
  <si>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</si>
  <si>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</si>
  <si>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</si>
  <si>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</si>
  <si>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</si>
  <si>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</si>
  <si>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</si>
  <si>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</si>
  <si>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</si>
  <si>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</si>
  <si>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</si>
  <si>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</si>
  <si>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</si>
  <si>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</si>
  <si>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</si>
  <si>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</si>
  <si>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</si>
  <si>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</si>
  <si>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</si>
  <si>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</si>
  <si>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</si>
  <si>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</si>
  <si>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</si>
  <si>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</si>
  <si>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</si>
  <si>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</si>
  <si>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</si>
  <si>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</si>
  <si>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</si>
  <si>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</si>
  <si>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</si>
  <si>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</si>
  <si>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</si>
  <si>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</si>
  <si>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</si>
  <si>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</si>
  <si>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</si>
  <si>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</si>
  <si>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</si>
  <si>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</si>
  <si>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</si>
  <si>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</si>
  <si>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</si>
  <si>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</si>
  <si>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</si>
  <si>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</si>
  <si>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</si>
  <si>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</si>
  <si>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</si>
  <si>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</si>
  <si>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</si>
  <si>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</si>
  <si>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</si>
  <si>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</si>
  <si>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</si>
  <si>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</si>
  <si>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</si>
  <si>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</si>
  <si>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</si>
  <si>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</si>
  <si>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</si>
  <si>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</si>
  <si>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</si>
  <si>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</si>
  <si>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</si>
  <si>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</si>
  <si>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</si>
  <si>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</si>
  <si>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</si>
  <si>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</si>
  <si>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</si>
  <si>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</si>
  <si>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</si>
  <si>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</si>
  <si>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</si>
  <si>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</si>
  <si>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</si>
  <si>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</si>
  <si>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</si>
  <si>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</si>
  <si>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</si>
  <si>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</si>
  <si>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</si>
  <si>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</si>
  <si>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</si>
  <si>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</si>
  <si>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</si>
  <si>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</si>
  <si>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</si>
  <si>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</si>
  <si>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</si>
  <si>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</si>
  <si>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</si>
  <si>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</si>
  <si>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</si>
  <si>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</si>
  <si>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</si>
  <si>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</si>
  <si>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</si>
  <si>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</si>
  <si>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</si>
  <si>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</si>
  <si>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</si>
  <si>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</si>
  <si>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</si>
  <si>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</si>
  <si>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</si>
  <si>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</si>
  <si>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</si>
  <si>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</si>
  <si>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</si>
  <si>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</si>
  <si>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</si>
  <si>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</si>
  <si>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</si>
  <si>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</si>
  <si>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</si>
  <si>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</si>
  <si>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</si>
  <si>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</si>
  <si>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</si>
  <si>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</si>
  <si>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</si>
  <si>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</si>
  <si>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</si>
  <si>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</si>
  <si>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</si>
  <si>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</si>
  <si>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</si>
  <si>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</si>
  <si>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</si>
  <si>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</si>
  <si>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</si>
  <si>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</si>
  <si>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</si>
  <si>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</si>
  <si>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</si>
  <si>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</si>
  <si>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</si>
  <si>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</si>
  <si>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</si>
  <si>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</si>
  <si>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</si>
  <si>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</si>
  <si>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</si>
  <si>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</si>
  <si>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</si>
  <si>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</si>
  <si>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</si>
  <si>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</si>
  <si>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</si>
  <si>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</si>
  <si>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</si>
  <si>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</si>
  <si>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</si>
  <si>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</si>
  <si>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</si>
  <si>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</si>
  <si>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</si>
  <si>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</si>
  <si>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</si>
  <si>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</si>
  <si>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</si>
  <si>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</si>
  <si>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</si>
  <si>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</si>
  <si>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</si>
  <si>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</si>
  <si>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</si>
  <si>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</si>
  <si>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</si>
  <si>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</si>
  <si>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</si>
  <si>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</si>
  <si>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</si>
  <si>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</si>
  <si>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</si>
  <si>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</si>
  <si>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</si>
  <si>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</si>
  <si>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</si>
  <si>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</si>
  <si>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</si>
  <si>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</si>
  <si>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</si>
  <si>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</si>
  <si>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</si>
  <si>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</si>
  <si>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</si>
  <si>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</si>
  <si>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</si>
  <si>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</si>
  <si>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</si>
  <si>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</si>
  <si>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</si>
  <si>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</si>
  <si>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</si>
  <si>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</si>
  <si>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</si>
  <si>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</si>
  <si>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</si>
  <si>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</si>
  <si>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</si>
  <si>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</si>
  <si>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</si>
  <si>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</si>
  <si>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</si>
  <si>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</si>
  <si>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</si>
  <si>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</si>
  <si>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</si>
  <si>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</si>
  <si>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</si>
  <si>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</si>
  <si>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</si>
  <si>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</si>
  <si>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</si>
  <si>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</si>
  <si>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</si>
  <si>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</si>
  <si>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</si>
  <si>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</si>
  <si>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</si>
  <si>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</si>
  <si>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</si>
  <si>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</si>
  <si>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</si>
  <si>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</si>
  <si>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</si>
  <si>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</si>
  <si>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</si>
  <si>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</si>
  <si>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</si>
  <si>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</si>
  <si>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</si>
  <si>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</si>
  <si>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</si>
  <si>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</si>
  <si>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</si>
  <si>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</si>
  <si>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</si>
  <si>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</si>
  <si>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</si>
  <si>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</si>
  <si>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</si>
  <si>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</si>
  <si>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</si>
  <si>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</si>
  <si>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</si>
  <si>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</si>
  <si>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</si>
  <si>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</si>
  <si>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</si>
  <si>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</si>
  <si>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</si>
  <si>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</si>
  <si>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</si>
  <si>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</si>
  <si>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</si>
  <si>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</si>
  <si>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</si>
  <si>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</si>
  <si>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</si>
  <si>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</si>
  <si>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</si>
  <si>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</si>
  <si>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</si>
  <si>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</si>
  <si>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</si>
  <si>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</si>
  <si>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</si>
  <si>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</si>
  <si>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</si>
  <si>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</si>
  <si>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</si>
  <si>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</si>
  <si>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</si>
  <si>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</si>
  <si>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</si>
  <si>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</si>
  <si>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</si>
  <si>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</si>
  <si>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</si>
  <si>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</si>
  <si>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</si>
  <si>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</si>
  <si>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</si>
  <si>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</si>
  <si>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</si>
  <si>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</si>
  <si>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</si>
  <si>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</si>
  <si>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</si>
  <si>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</si>
  <si>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</si>
  <si>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</si>
  <si>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</si>
  <si>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</si>
  <si>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</si>
  <si>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</si>
  <si>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</si>
  <si>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</si>
  <si>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</si>
  <si>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</si>
  <si>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</si>
  <si>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</si>
  <si>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</si>
  <si>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</si>
  <si>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</si>
  <si>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</si>
  <si>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</si>
  <si>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</si>
  <si>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</si>
  <si>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</si>
  <si>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</si>
  <si>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</si>
  <si>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</si>
  <si>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</si>
  <si>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</si>
  <si>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</si>
  <si>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</si>
  <si>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</si>
  <si>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</si>
  <si>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</si>
  <si>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</si>
  <si>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</si>
  <si>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</si>
  <si>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</si>
  <si>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</si>
  <si>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</si>
  <si>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</si>
  <si>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</si>
  <si>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</si>
  <si>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</si>
  <si>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</si>
  <si>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</si>
  <si>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</si>
  <si>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</si>
  <si>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</si>
  <si>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</si>
  <si>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</si>
  <si>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</si>
  <si>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</si>
  <si>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</si>
  <si>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</si>
  <si>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</si>
  <si>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</si>
  <si>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</si>
  <si>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</si>
  <si>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</si>
  <si>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</si>
  <si>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</si>
  <si>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</si>
  <si>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</si>
  <si>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</si>
  <si>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</si>
  <si>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</si>
  <si>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</si>
  <si>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</si>
  <si>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</si>
  <si>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</si>
  <si>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</si>
  <si>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</si>
  <si>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</si>
  <si>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</si>
  <si>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</si>
  <si>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</si>
  <si>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</si>
  <si>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</si>
  <si>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</si>
  <si>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</si>
  <si>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</si>
  <si>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</si>
  <si>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</si>
  <si>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</si>
  <si>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</si>
  <si>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</si>
  <si>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</si>
  <si>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</si>
  <si>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</si>
  <si>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</si>
  <si>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</si>
  <si>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</si>
  <si>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</si>
  <si>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</si>
  <si>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</si>
  <si>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</si>
  <si>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</si>
  <si>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</si>
  <si>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</si>
  <si>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</si>
  <si>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</si>
  <si>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</si>
  <si>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</si>
  <si>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</si>
  <si>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</si>
  <si>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</si>
  <si>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</si>
  <si>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</si>
  <si>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</si>
  <si>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</si>
  <si>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</si>
  <si>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</si>
  <si>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</si>
  <si>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</si>
  <si>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</si>
  <si>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</si>
  <si>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</si>
  <si>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</si>
  <si>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</si>
  <si>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</si>
  <si>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</si>
  <si>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</si>
  <si>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</si>
  <si>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</si>
  <si>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</si>
  <si>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</si>
  <si>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</si>
  <si>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</si>
  <si>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</si>
  <si>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</si>
  <si>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</si>
  <si>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</si>
  <si>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</si>
  <si>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</si>
  <si>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</si>
  <si>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</si>
  <si>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</si>
  <si>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</si>
  <si>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</si>
  <si>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</si>
  <si>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</si>
  <si>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</si>
  <si>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</si>
  <si>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</si>
  <si>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</si>
  <si>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</si>
  <si>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</si>
  <si>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</si>
  <si>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</si>
  <si>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</si>
  <si>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</si>
  <si>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</si>
  <si>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</si>
  <si>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</si>
  <si>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</si>
  <si>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</si>
  <si>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</si>
  <si>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</si>
  <si>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</si>
  <si>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</si>
  <si>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</si>
  <si>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</si>
  <si>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</si>
  <si>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</si>
  <si>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</si>
  <si>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</si>
  <si>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</si>
  <si>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</si>
  <si>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</si>
  <si>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</si>
  <si>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</si>
  <si>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</si>
  <si>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</si>
  <si>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</si>
  <si>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</si>
  <si>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</si>
  <si>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</si>
  <si>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</si>
  <si>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</si>
  <si>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</si>
  <si>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</si>
  <si>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</si>
  <si>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</si>
  <si>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</si>
  <si>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</si>
  <si>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</si>
  <si>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</si>
  <si>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</si>
  <si>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</si>
  <si>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</si>
  <si>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</si>
  <si>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</si>
  <si>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</si>
  <si>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</si>
  <si>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</si>
  <si>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</si>
  <si>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</si>
  <si>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</si>
  <si>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</si>
  <si>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</si>
  <si>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</si>
  <si>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</si>
  <si>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</si>
  <si>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</si>
  <si>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</si>
  <si>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</si>
  <si>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</si>
  <si>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</si>
  <si>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</si>
  <si>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</si>
  <si>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</si>
  <si>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</si>
  <si>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</si>
  <si>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</si>
  <si>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</si>
  <si>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</si>
  <si>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</si>
  <si>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</si>
  <si>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</si>
  <si>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</si>
  <si>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</si>
  <si>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</si>
  <si>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</si>
  <si>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</si>
  <si>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</si>
  <si>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</si>
  <si>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</si>
  <si>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</si>
  <si>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</si>
  <si>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</si>
  <si>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</si>
  <si>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</si>
  <si>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</si>
  <si>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</si>
  <si>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</si>
  <si>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</si>
  <si>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</si>
  <si>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</si>
  <si>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</si>
  <si>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</si>
  <si>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</si>
  <si>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</si>
  <si>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</si>
  <si>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</si>
  <si>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</si>
  <si>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</si>
  <si>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</si>
  <si>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</si>
  <si>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</si>
  <si>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</si>
  <si>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</si>
  <si>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</si>
  <si>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</si>
  <si>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</si>
  <si>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</si>
  <si>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</si>
  <si>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</si>
  <si>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</si>
  <si>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</si>
  <si>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</si>
  <si>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</si>
  <si>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</si>
  <si>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</si>
  <si>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</si>
  <si>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</si>
  <si>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</si>
  <si>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</si>
  <si>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</si>
  <si>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</si>
  <si>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</si>
  <si>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</si>
  <si>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</si>
  <si>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</si>
  <si>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</si>
  <si>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</si>
  <si>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</si>
  <si>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</si>
  <si>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</si>
  <si>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</si>
  <si>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</si>
  <si>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</si>
  <si>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</si>
  <si>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</si>
  <si>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</si>
  <si>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</si>
  <si>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</si>
  <si>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</si>
  <si>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</si>
  <si>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</si>
  <si>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</si>
  <si>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</si>
  <si>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</si>
  <si>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</si>
  <si>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</si>
  <si>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</si>
  <si>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</si>
  <si>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</si>
  <si>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</si>
  <si>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</si>
  <si>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</si>
  <si>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</si>
  <si>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</si>
  <si>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</si>
  <si>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</si>
  <si>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</si>
  <si>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</si>
  <si>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</si>
  <si>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</si>
  <si>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</si>
  <si>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</si>
  <si>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</si>
  <si>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</si>
  <si>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</si>
  <si>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</si>
  <si>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</si>
  <si>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</si>
  <si>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</si>
  <si>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</si>
  <si>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</si>
  <si>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</si>
  <si>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</si>
  <si>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</si>
  <si>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</si>
  <si>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</si>
  <si>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</si>
  <si>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</si>
  <si>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</si>
  <si>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</si>
  <si>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</si>
  <si>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</si>
  <si>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</si>
  <si>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</si>
  <si>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</si>
  <si>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</si>
  <si>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</si>
  <si>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</si>
  <si>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</si>
  <si>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</si>
  <si>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</si>
  <si>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</si>
  <si>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</si>
  <si>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</si>
  <si>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</si>
  <si>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</si>
  <si>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</si>
  <si>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</si>
  <si>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</si>
  <si>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</si>
  <si>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</si>
  <si>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</si>
  <si>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</si>
  <si>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</si>
  <si>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</si>
  <si>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</si>
  <si>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</si>
  <si>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</si>
  <si>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</si>
  <si>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</si>
  <si>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</si>
  <si>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</si>
  <si>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</si>
  <si>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</si>
  <si>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</si>
  <si>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</si>
  <si>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</si>
  <si>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</si>
  <si>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</si>
  <si>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</si>
  <si>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</si>
  <si>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</si>
  <si>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</si>
  <si>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</si>
  <si>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</si>
  <si>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</si>
  <si>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</si>
  <si>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</si>
  <si>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</si>
  <si>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</si>
  <si>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</si>
  <si>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</si>
  <si>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</si>
  <si>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</si>
  <si>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</si>
  <si>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</si>
  <si>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</si>
  <si>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</si>
  <si>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</si>
  <si>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</si>
  <si>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</si>
  <si>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</si>
  <si>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</si>
  <si>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</si>
  <si>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</si>
  <si>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</si>
  <si>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</si>
  <si>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</si>
  <si>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</si>
  <si>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</si>
  <si>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</si>
  <si>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</si>
  <si>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</si>
  <si>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</si>
  <si>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</si>
  <si>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</si>
  <si>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</si>
  <si>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</si>
  <si>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</si>
  <si>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</si>
  <si>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</si>
  <si>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</si>
  <si>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</si>
  <si>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</si>
  <si>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</si>
  <si>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</si>
  <si>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</si>
  <si>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</si>
  <si>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</si>
  <si>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</si>
  <si>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</si>
  <si>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</si>
  <si>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</si>
  <si>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</si>
  <si>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</si>
  <si>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</si>
  <si>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</si>
  <si>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</si>
  <si>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</si>
  <si>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</si>
  <si>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</si>
  <si>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</si>
  <si>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</si>
  <si>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</si>
  <si>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</si>
  <si>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</si>
  <si>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</si>
  <si>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</si>
  <si>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</si>
  <si>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</si>
  <si>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</si>
  <si>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</si>
  <si>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</si>
  <si>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</si>
  <si>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</si>
  <si>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</si>
  <si>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</si>
  <si>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</si>
  <si>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</si>
  <si>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</si>
  <si>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</si>
  <si>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</si>
  <si>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</si>
  <si>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</si>
  <si>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</si>
  <si>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</si>
  <si>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</si>
  <si>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</si>
  <si>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</si>
  <si>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</si>
  <si>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</si>
  <si>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</si>
  <si>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</si>
  <si>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</si>
  <si>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</si>
  <si>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</si>
  <si>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</si>
  <si>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</si>
  <si>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</si>
  <si>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</si>
  <si>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</si>
  <si>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</si>
  <si>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</si>
  <si>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</si>
  <si>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</si>
  <si>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</si>
  <si>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</si>
  <si>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</si>
  <si>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</si>
  <si>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</si>
  <si>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</si>
  <si>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</si>
  <si>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</si>
  <si>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</si>
  <si>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</si>
  <si>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</si>
  <si>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</si>
  <si>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</si>
  <si>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</si>
  <si>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</si>
  <si>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</si>
  <si>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</si>
  <si>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</si>
  <si>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</si>
  <si>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</si>
  <si>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</si>
  <si>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</si>
  <si>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</si>
  <si>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</si>
  <si>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</si>
  <si>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</si>
  <si>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</si>
  <si>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</si>
  <si>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</si>
  <si>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</si>
  <si>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</si>
  <si>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</si>
  <si>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</si>
  <si>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</si>
  <si>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</si>
  <si>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</si>
  <si>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</si>
  <si>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</si>
  <si>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</si>
  <si>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</si>
  <si>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</si>
  <si>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</si>
  <si>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</si>
  <si>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</si>
  <si>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</si>
  <si>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</si>
  <si>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</si>
  <si>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</si>
  <si>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</si>
  <si>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</si>
  <si>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</si>
  <si>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</si>
  <si>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</si>
  <si>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</si>
  <si>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</si>
  <si>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</si>
  <si>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</si>
  <si>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</si>
  <si>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</si>
  <si>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</si>
  <si>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</si>
  <si>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</si>
  <si>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</si>
  <si>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</si>
  <si>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</si>
  <si>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</si>
  <si>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</si>
  <si>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</si>
  <si>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</si>
  <si>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</si>
  <si>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</si>
  <si>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</si>
  <si>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</si>
  <si>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</si>
  <si>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</si>
  <si>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</si>
  <si>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</si>
  <si>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</si>
  <si>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</si>
  <si>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</si>
  <si>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</si>
  <si>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</si>
  <si>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</si>
  <si>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</si>
  <si>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</si>
  <si>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</si>
  <si>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</si>
  <si>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</si>
  <si>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</si>
  <si>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</si>
  <si>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</si>
  <si>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</si>
  <si>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</si>
  <si>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</si>
  <si>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</si>
  <si>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</si>
  <si>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</si>
  <si>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</si>
  <si>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</si>
  <si>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</si>
  <si>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</si>
  <si>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</si>
  <si>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</si>
  <si>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</si>
  <si>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</si>
  <si>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</si>
  <si>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</si>
  <si>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</si>
  <si>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</si>
  <si>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</si>
  <si>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</si>
  <si>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</si>
  <si>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</si>
  <si>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</si>
  <si>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</si>
  <si>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</si>
  <si>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</si>
  <si>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</si>
  <si>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</si>
  <si>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</si>
  <si>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</si>
  <si>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</si>
  <si>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</si>
  <si>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</si>
  <si>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</si>
  <si>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</si>
  <si>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</si>
  <si>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</si>
  <si>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</si>
  <si>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</si>
  <si>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</si>
  <si>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</si>
  <si>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</si>
  <si>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</si>
  <si>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</si>
  <si>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</si>
  <si>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</si>
  <si>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</si>
  <si>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</si>
  <si>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</si>
  <si>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</si>
  <si>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</si>
  <si>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</si>
  <si>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</si>
  <si>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</si>
  <si>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</si>
  <si>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</si>
  <si>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</si>
  <si>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</si>
  <si>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</si>
  <si>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</si>
  <si>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</si>
  <si>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</si>
  <si>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</si>
  <si>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</si>
  <si>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</si>
  <si>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</si>
  <si>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</si>
  <si>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</si>
  <si>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</si>
  <si>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</si>
  <si>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</si>
  <si>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</si>
  <si>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</si>
  <si>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</si>
  <si>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</si>
  <si>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</si>
  <si>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</si>
  <si>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</si>
  <si>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</si>
  <si>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</si>
  <si>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</si>
  <si>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</si>
  <si>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</si>
  <si>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</si>
  <si>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</si>
  <si>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</si>
  <si>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</si>
  <si>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</si>
  <si>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</si>
  <si>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</si>
  <si>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</si>
  <si>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</si>
  <si>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</si>
  <si>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</si>
  <si>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</si>
  <si>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</si>
  <si>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</si>
  <si>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</si>
  <si>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</si>
  <si>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</si>
  <si>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</si>
  <si>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</si>
  <si>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</si>
  <si>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</si>
  <si>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</si>
  <si>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</si>
  <si>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</si>
  <si>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</si>
  <si>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</si>
  <si>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</si>
  <si>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</si>
  <si>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</si>
  <si>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</si>
  <si>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</si>
  <si>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</si>
  <si>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</si>
  <si>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</si>
  <si>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</si>
  <si>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</si>
  <si>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</si>
  <si>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</si>
  <si>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</si>
  <si>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</si>
  <si>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</si>
  <si>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</si>
  <si>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</si>
  <si>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</si>
  <si>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</si>
  <si>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</si>
  <si>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</si>
  <si>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</si>
  <si>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</si>
  <si>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</si>
  <si>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</si>
  <si>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</si>
  <si>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</si>
  <si>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</si>
  <si>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</si>
  <si>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</si>
  <si>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</si>
  <si>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</si>
  <si>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</si>
  <si>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</si>
  <si>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</si>
  <si>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</si>
  <si>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</si>
  <si>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</si>
  <si>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</si>
  <si>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</si>
  <si>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</si>
  <si>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</si>
  <si>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</si>
  <si>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</si>
  <si>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</si>
  <si>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</si>
  <si>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</si>
  <si>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</si>
  <si>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</si>
  <si>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</si>
  <si>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</si>
  <si>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</si>
  <si>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</si>
  <si>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</si>
  <si>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</si>
  <si>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</si>
  <si>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</si>
  <si>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</si>
  <si>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</si>
  <si>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</si>
  <si>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</si>
  <si>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</si>
  <si>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</si>
  <si>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</si>
  <si>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</si>
  <si>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</si>
  <si>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</si>
  <si>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</si>
  <si>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</si>
  <si>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</si>
  <si>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</si>
  <si>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</si>
  <si>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</si>
  <si>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</si>
  <si>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</si>
  <si>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</si>
  <si>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</si>
  <si>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</si>
  <si>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</si>
  <si>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</si>
  <si>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</si>
  <si>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</si>
  <si>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</si>
  <si>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</si>
  <si>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</si>
  <si>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</si>
  <si>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</si>
  <si>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</si>
  <si>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</si>
  <si>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</si>
  <si>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</si>
  <si>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</si>
  <si>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</si>
  <si>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</si>
  <si>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</si>
  <si>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</si>
  <si>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</si>
  <si>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</si>
  <si>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</si>
  <si>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</si>
  <si>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</si>
  <si>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</si>
  <si>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</si>
  <si>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</si>
  <si>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</si>
  <si>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</si>
  <si>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</si>
  <si>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</si>
  <si>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</si>
  <si>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</si>
  <si>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</si>
  <si>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</si>
  <si>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</si>
  <si>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</si>
  <si>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</si>
  <si>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</si>
  <si>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</si>
  <si>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</si>
  <si>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</si>
  <si>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</si>
  <si>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</si>
  <si>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</si>
  <si>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</si>
  <si>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</si>
  <si>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</si>
  <si>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</si>
  <si>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</si>
  <si>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</si>
  <si>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</si>
  <si>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</si>
  <si>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</si>
  <si>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</si>
  <si>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</si>
  <si>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</si>
  <si>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</si>
  <si>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</si>
  <si>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</si>
  <si>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</si>
  <si>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</si>
  <si>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</si>
  <si>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</si>
  <si>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</si>
  <si>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</si>
  <si>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</si>
  <si>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</si>
  <si>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</si>
  <si>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</si>
  <si>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</si>
  <si>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</si>
  <si>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</si>
  <si>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</si>
  <si>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</si>
  <si>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</si>
  <si>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</si>
  <si>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</si>
  <si>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</si>
  <si>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</si>
  <si>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</si>
  <si>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</si>
  <si>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</si>
  <si>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</si>
  <si>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</si>
  <si>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</si>
  <si>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</si>
  <si>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</si>
  <si>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</si>
  <si>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</si>
  <si>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</si>
  <si>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</si>
  <si>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</si>
  <si>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</si>
  <si>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</si>
  <si>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</si>
  <si>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</si>
  <si>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</si>
  <si>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</si>
  <si>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</si>
  <si>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</si>
  <si>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</si>
  <si>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</si>
  <si>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</si>
  <si>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</si>
  <si>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</si>
  <si>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</si>
  <si>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</si>
  <si>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</si>
  <si>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</si>
  <si>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</si>
  <si>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</si>
  <si>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</si>
  <si>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</si>
  <si>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</si>
  <si>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</si>
  <si>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</si>
  <si>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</si>
  <si>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</si>
  <si>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</si>
  <si>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</si>
  <si>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</si>
  <si>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</si>
  <si>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</si>
  <si>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</si>
  <si>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</si>
  <si>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</si>
  <si>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</si>
  <si>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</si>
  <si>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</si>
  <si>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</si>
  <si>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</si>
  <si>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</si>
  <si>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</si>
  <si>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</si>
  <si>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</si>
  <si>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</si>
  <si>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</si>
  <si>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</si>
  <si>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</si>
  <si>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</si>
  <si>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</si>
  <si>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</si>
  <si>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</si>
  <si>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</si>
  <si>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</si>
  <si>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</si>
  <si>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</si>
  <si>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</si>
  <si>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</si>
  <si>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</si>
  <si>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</si>
  <si>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</si>
  <si>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</si>
  <si>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</si>
  <si>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</si>
  <si>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</si>
  <si>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</si>
  <si>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</si>
  <si>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</si>
  <si>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</si>
  <si>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</si>
  <si>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</si>
  <si>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</si>
  <si>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</si>
  <si>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</si>
  <si>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</si>
  <si>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</si>
  <si>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</si>
  <si>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</si>
  <si>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</si>
  <si>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</si>
  <si>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</si>
  <si>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</si>
  <si>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</si>
  <si>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</si>
  <si>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</si>
  <si>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</si>
  <si>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</si>
  <si>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</si>
  <si>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</si>
  <si>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</si>
  <si>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</si>
  <si>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</si>
  <si>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</si>
  <si>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</si>
  <si>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</si>
  <si>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</si>
  <si>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</si>
  <si>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</si>
  <si>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</si>
  <si>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</si>
  <si>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</si>
  <si>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</si>
  <si>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</si>
  <si>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</si>
  <si>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</si>
  <si>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</si>
  <si>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</si>
  <si>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</si>
  <si>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</si>
  <si>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</si>
  <si>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</si>
  <si>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</si>
  <si>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</si>
  <si>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</si>
  <si>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</si>
  <si>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</si>
  <si>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</si>
  <si>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</si>
  <si>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</si>
  <si>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</si>
  <si>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</si>
  <si>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</si>
  <si>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</si>
  <si>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</si>
  <si>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</si>
  <si>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</si>
  <si>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</si>
  <si>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</si>
  <si>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</si>
  <si>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</si>
  <si>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</si>
  <si>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</si>
  <si>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</si>
  <si>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</si>
  <si>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</si>
  <si>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</si>
  <si>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</si>
  <si>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</si>
  <si>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</si>
  <si>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</si>
  <si>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</si>
  <si>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</si>
  <si>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</si>
  <si>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</si>
  <si>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</si>
  <si>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</si>
  <si>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</si>
  <si>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</si>
  <si>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</si>
  <si>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</si>
  <si>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</si>
  <si>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</si>
  <si>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</si>
  <si>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</si>
  <si>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</si>
  <si>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</si>
  <si>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</si>
  <si>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</si>
  <si>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</si>
  <si>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</si>
  <si>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</si>
  <si>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</si>
  <si>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</si>
  <si>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</si>
  <si>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</si>
  <si>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</si>
  <si>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</si>
  <si>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</si>
  <si>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</si>
  <si>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</si>
  <si>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</si>
  <si>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</si>
  <si>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</si>
  <si>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</si>
  <si>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</si>
  <si>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</si>
  <si>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</si>
  <si>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</si>
  <si>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</si>
  <si>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</si>
  <si>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</si>
  <si>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</si>
  <si>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</si>
  <si>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</si>
  <si>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</si>
  <si>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</si>
  <si>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</si>
  <si>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</si>
  <si>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</si>
  <si>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</si>
  <si>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</si>
  <si>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</si>
  <si>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</si>
  <si>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</si>
  <si>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</si>
  <si>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</si>
  <si>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</si>
  <si>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</si>
  <si>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</si>
  <si>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</si>
  <si>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</si>
  <si>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</si>
  <si>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</si>
  <si>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</si>
  <si>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</si>
  <si>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</si>
  <si>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</si>
  <si>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</si>
  <si>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</si>
  <si>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</si>
  <si>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</si>
  <si>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</si>
  <si>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</si>
  <si>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</si>
  <si>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</si>
  <si>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</si>
  <si>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</si>
  <si>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</si>
  <si>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</si>
  <si>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</si>
  <si>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</si>
  <si>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</si>
  <si>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</si>
  <si>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</si>
  <si>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</si>
  <si>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</si>
  <si>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</si>
  <si>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</si>
  <si>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</si>
  <si>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</si>
  <si>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</si>
  <si>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</si>
  <si>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</si>
  <si>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</si>
  <si>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</si>
  <si>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</si>
  <si>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</si>
  <si>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</si>
  <si>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</si>
  <si>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</si>
  <si>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</si>
  <si>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</si>
  <si>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</si>
  <si>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</si>
  <si>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</si>
  <si>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</si>
  <si>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</si>
  <si>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</si>
  <si>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</si>
  <si>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</si>
  <si>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</si>
  <si>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</si>
  <si>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</si>
  <si>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</si>
  <si>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</si>
  <si>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</si>
  <si>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</si>
  <si>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</si>
  <si>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</si>
  <si>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</si>
  <si>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</si>
  <si>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</si>
  <si>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</si>
  <si>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</si>
  <si>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</si>
  <si>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</si>
  <si>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</si>
  <si>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</si>
  <si>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</si>
  <si>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</si>
  <si>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</si>
  <si>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</si>
  <si>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</si>
  <si>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</si>
  <si>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</si>
  <si>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</si>
  <si>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</si>
  <si>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</si>
  <si>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</si>
  <si>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</si>
  <si>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</si>
  <si>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</si>
  <si>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</si>
  <si>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</si>
  <si>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</si>
  <si>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</si>
  <si>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</si>
  <si>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</si>
  <si>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</si>
  <si>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</si>
  <si>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</si>
  <si>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</si>
  <si>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</si>
  <si>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</si>
  <si>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</si>
  <si>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</si>
  <si>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</si>
  <si>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</si>
  <si>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</si>
  <si>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</si>
  <si>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</si>
  <si>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</si>
  <si>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</si>
  <si>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</si>
  <si>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</si>
  <si>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</si>
  <si>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</si>
  <si>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</si>
  <si>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</si>
  <si>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</si>
  <si>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</si>
  <si>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</si>
  <si>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</si>
  <si>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</si>
  <si>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</si>
  <si>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</si>
  <si>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</si>
  <si>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</si>
  <si>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</si>
  <si>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</si>
  <si>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</si>
  <si>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</si>
  <si>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</si>
  <si>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</si>
  <si>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</si>
  <si>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</si>
  <si>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</si>
  <si>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</si>
  <si>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</si>
  <si>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</si>
  <si>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</si>
  <si>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</si>
  <si>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</si>
  <si>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</si>
  <si>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</si>
  <si>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</si>
  <si>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</si>
  <si>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</si>
  <si>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</si>
  <si>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</si>
  <si>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</si>
  <si>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</si>
  <si>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</si>
  <si>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</si>
  <si>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</si>
  <si>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</si>
  <si>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</si>
  <si>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</si>
  <si>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</si>
  <si>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</si>
  <si>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</si>
  <si>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</si>
  <si>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</si>
  <si>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</si>
  <si>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</si>
  <si>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</si>
  <si>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</si>
  <si>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</si>
  <si>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</si>
  <si>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</si>
  <si>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</si>
  <si>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</si>
  <si>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</si>
  <si>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</si>
  <si>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</si>
  <si>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</si>
  <si>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</si>
  <si>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</si>
  <si>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</si>
  <si>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</si>
  <si>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</si>
  <si>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</si>
  <si>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</si>
  <si>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</si>
  <si>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</si>
  <si>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</si>
  <si>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</si>
  <si>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</si>
  <si>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</si>
  <si>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</si>
  <si>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</si>
  <si>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</si>
  <si>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</si>
  <si>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</si>
  <si>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</si>
  <si>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</si>
  <si>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</si>
  <si>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</si>
  <si>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</si>
  <si>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</si>
  <si>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</si>
  <si>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</si>
  <si>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</si>
  <si>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</si>
  <si>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</si>
  <si>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</si>
  <si>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</si>
  <si>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</si>
  <si>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</si>
  <si>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</si>
  <si>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</si>
  <si>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</si>
  <si>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</si>
  <si>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</si>
  <si>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</si>
  <si>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</si>
  <si>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</si>
  <si>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</si>
  <si>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</si>
  <si>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</si>
  <si>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</si>
  <si>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</si>
  <si>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</si>
  <si>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</si>
  <si>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</si>
  <si>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</si>
  <si>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</si>
  <si>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</si>
  <si>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</si>
  <si>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</si>
  <si>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</si>
  <si>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</si>
  <si>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</si>
  <si>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</si>
  <si>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</si>
  <si>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</si>
  <si>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</si>
  <si>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</si>
  <si>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</si>
  <si>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</si>
  <si>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</si>
  <si>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</si>
  <si>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</si>
  <si>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</si>
  <si>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</si>
  <si>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</si>
  <si>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</si>
  <si>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</si>
  <si>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</si>
  <si>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</si>
  <si>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</si>
  <si>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</si>
  <si>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</si>
  <si>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</si>
  <si>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</si>
  <si>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</si>
  <si>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</si>
  <si>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</si>
  <si>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</si>
  <si>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</si>
  <si>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</si>
  <si>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</si>
  <si>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</si>
  <si>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</si>
  <si>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</si>
  <si>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</si>
  <si>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</si>
  <si>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</si>
  <si>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</si>
  <si>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</si>
  <si>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</si>
  <si>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</si>
  <si>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</si>
  <si>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</si>
  <si>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</si>
  <si>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</si>
  <si>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</si>
  <si>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</si>
  <si>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</si>
  <si>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</si>
  <si>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</si>
  <si>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</si>
  <si>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</si>
  <si>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</si>
  <si>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</si>
  <si>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</si>
  <si>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</si>
  <si>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</si>
  <si>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</si>
  <si>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</si>
  <si>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</si>
  <si>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</si>
  <si>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</si>
  <si>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</si>
  <si>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</si>
  <si>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</si>
  <si>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</si>
  <si>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</si>
  <si>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</si>
  <si>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</si>
  <si>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</si>
  <si>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</si>
  <si>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</si>
  <si>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</si>
  <si>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</si>
  <si>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</si>
  <si>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</si>
  <si>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</si>
  <si>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</si>
  <si>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</si>
  <si>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</si>
  <si>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</si>
  <si>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</si>
  <si>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</si>
  <si>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</si>
  <si>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</si>
  <si>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</si>
  <si>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</si>
  <si>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</si>
  <si>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</si>
  <si>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</si>
  <si>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</si>
  <si>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</si>
  <si>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</si>
  <si>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</si>
  <si>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</si>
  <si>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</si>
  <si>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</si>
  <si>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</si>
  <si>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</si>
  <si>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</si>
  <si>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</si>
  <si>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</si>
  <si>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</si>
  <si>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</si>
  <si>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</si>
  <si>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</si>
  <si>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</si>
  <si>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</si>
  <si>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</si>
  <si>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</si>
  <si>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</si>
  <si>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</si>
  <si>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</si>
  <si>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</si>
  <si>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</si>
  <si>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</si>
  <si>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</si>
  <si>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</si>
  <si>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</si>
  <si>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</si>
  <si>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</si>
  <si>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</si>
  <si>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</si>
  <si>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</si>
  <si>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</si>
  <si>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</si>
  <si>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</si>
  <si>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</si>
  <si>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</si>
  <si>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</si>
  <si>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</si>
  <si>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</si>
  <si>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</si>
  <si>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</si>
  <si>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</si>
  <si>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</si>
  <si>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</si>
  <si>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</si>
  <si>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</si>
  <si>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</si>
  <si>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</si>
  <si>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</si>
  <si>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</si>
  <si>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</si>
  <si>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</si>
  <si>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</si>
  <si>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</si>
  <si>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</si>
  <si>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</si>
  <si>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</si>
  <si>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</si>
  <si>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</si>
  <si>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</si>
  <si>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</si>
  <si>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</si>
  <si>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</si>
  <si>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</si>
  <si>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</si>
  <si>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</si>
  <si>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</si>
  <si>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</si>
  <si>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</si>
  <si>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</si>
  <si>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</si>
  <si>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</si>
  <si>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</si>
  <si>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</si>
  <si>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</si>
  <si>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</si>
  <si>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</si>
  <si>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</si>
  <si>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</si>
  <si>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</si>
  <si>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</si>
  <si>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</si>
  <si>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</si>
  <si>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</si>
  <si>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</si>
  <si>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</si>
  <si>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</si>
  <si>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</si>
  <si>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</si>
  <si>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</si>
  <si>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</si>
  <si>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</si>
  <si>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</si>
  <si>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</si>
  <si>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</si>
  <si>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</si>
  <si>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</si>
  <si>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</si>
  <si>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</si>
  <si>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</si>
  <si>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</si>
  <si>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</si>
  <si>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</si>
  <si>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</si>
  <si>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</si>
  <si>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</si>
  <si>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</si>
  <si>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</si>
  <si>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</si>
  <si>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</si>
  <si>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</si>
  <si>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</si>
  <si>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</si>
  <si>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</si>
  <si>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</si>
  <si>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</si>
  <si>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</si>
  <si>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</si>
  <si>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</si>
  <si>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</si>
  <si>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</si>
  <si>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</si>
  <si>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</si>
  <si>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</si>
  <si>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</si>
  <si>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</si>
  <si>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</si>
  <si>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</si>
  <si>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</si>
  <si>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</si>
  <si>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</si>
  <si>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</si>
  <si>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</si>
  <si>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</si>
  <si>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</si>
  <si>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</si>
  <si>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</si>
  <si>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</si>
  <si>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</si>
  <si>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</si>
  <si>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</si>
  <si>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</si>
  <si>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</si>
  <si>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</si>
  <si>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</si>
  <si>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</si>
  <si>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</si>
  <si>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</si>
  <si>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</si>
  <si>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</si>
  <si>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</si>
  <si>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</si>
  <si>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</si>
  <si>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</si>
  <si>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</si>
  <si>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</si>
  <si>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</si>
  <si>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</si>
  <si>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</si>
  <si>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</si>
  <si>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</si>
  <si>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</si>
  <si>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</si>
  <si>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</si>
  <si>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</si>
  <si>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</si>
  <si>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</si>
  <si>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</si>
  <si>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</si>
  <si>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</si>
  <si>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</si>
  <si>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</si>
  <si>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</si>
  <si>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</si>
  <si>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</si>
  <si>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</si>
  <si>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</si>
  <si>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</si>
  <si>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</si>
  <si>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</si>
  <si>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</si>
  <si>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</si>
  <si>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</si>
  <si>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</si>
  <si>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</si>
  <si>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</si>
  <si>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</si>
  <si>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</si>
  <si>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</si>
  <si>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</si>
  <si>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</si>
  <si>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</si>
  <si>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</si>
  <si>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</si>
  <si>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</si>
  <si>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</si>
  <si>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</si>
  <si>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</si>
  <si>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</si>
  <si>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</si>
  <si>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</si>
  <si>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</si>
  <si>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</si>
  <si>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</si>
  <si>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</si>
  <si>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</si>
  <si>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</si>
  <si>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</si>
  <si>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</si>
  <si>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</si>
  <si>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</si>
  <si>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</si>
  <si>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</si>
  <si>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</si>
  <si>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</si>
  <si>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</si>
  <si>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</si>
  <si>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</si>
  <si>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</si>
  <si>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</si>
  <si>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</si>
  <si>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</si>
  <si>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</si>
  <si>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</si>
  <si>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</si>
  <si>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</si>
  <si>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</si>
  <si>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</si>
  <si>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</si>
  <si>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</si>
  <si>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</si>
  <si>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</si>
  <si>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</si>
  <si>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</si>
  <si>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</si>
  <si>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</si>
  <si>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</si>
  <si>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</si>
  <si>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</si>
  <si>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</si>
  <si>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</si>
  <si>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</si>
  <si>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</si>
  <si>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</si>
  <si>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</si>
  <si>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</si>
  <si>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</si>
  <si>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</si>
  <si>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</si>
  <si>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</si>
  <si>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</si>
  <si>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</si>
  <si>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</si>
  <si>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</si>
  <si>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</si>
  <si>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</si>
  <si>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</si>
  <si>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</si>
  <si>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</si>
  <si>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</si>
  <si>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</si>
  <si>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</si>
  <si>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</si>
  <si>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</si>
  <si>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</si>
  <si>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</si>
  <si>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</si>
  <si>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</si>
  <si>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</si>
  <si>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</si>
  <si>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</si>
  <si>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</si>
  <si>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</si>
  <si>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</si>
  <si>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</si>
  <si>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</si>
  <si>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</si>
  <si>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</si>
  <si>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</si>
  <si>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</si>
  <si>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</si>
  <si>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</si>
  <si>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</si>
  <si>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</si>
  <si>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</si>
  <si>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</si>
  <si>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</si>
  <si>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</si>
  <si>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</si>
  <si>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</si>
  <si>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</si>
  <si>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</si>
  <si>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</si>
  <si>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</si>
  <si>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</si>
  <si>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</si>
  <si>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</si>
  <si>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</si>
  <si>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</si>
  <si>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</si>
  <si>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</si>
  <si>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</si>
  <si>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</si>
  <si>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</si>
  <si>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</si>
  <si>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</si>
  <si>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</si>
  <si>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</si>
  <si>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</si>
  <si>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</si>
  <si>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</si>
  <si>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</si>
  <si>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</si>
  <si>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</si>
  <si>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</si>
  <si>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</si>
  <si>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</si>
  <si>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</si>
  <si>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</si>
  <si>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</si>
  <si>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</si>
  <si>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</si>
  <si>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</si>
  <si>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</si>
  <si>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</si>
  <si>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</si>
  <si>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</si>
  <si>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</si>
  <si>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</si>
  <si>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</si>
  <si>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</si>
  <si>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</si>
  <si>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</si>
  <si>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</si>
  <si>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</si>
  <si>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</si>
  <si>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</si>
  <si>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</si>
  <si>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</si>
  <si>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</si>
  <si>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</si>
  <si>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</si>
  <si>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</si>
  <si>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</si>
  <si>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</si>
  <si>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</si>
  <si>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</si>
  <si>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</si>
  <si>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</si>
  <si>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</si>
  <si>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</si>
  <si>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</si>
  <si>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</si>
  <si>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</si>
  <si>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</si>
  <si>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</si>
  <si>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</si>
  <si>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</si>
  <si>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</si>
  <si>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</si>
  <si>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</si>
  <si>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</si>
  <si>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</si>
  <si>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</si>
  <si>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</si>
  <si>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</si>
  <si>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</si>
  <si>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</si>
  <si>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</si>
  <si>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</si>
  <si>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</si>
  <si>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</si>
  <si>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</si>
  <si>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</si>
  <si>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</si>
  <si>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</si>
  <si>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</si>
  <si>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</si>
  <si>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</si>
  <si>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</si>
  <si>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</si>
  <si>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</si>
  <si>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</si>
  <si>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</si>
  <si>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</si>
  <si>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</si>
  <si>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</si>
  <si>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</si>
  <si>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</si>
  <si>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</si>
  <si>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</si>
  <si>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</si>
  <si>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</si>
  <si>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</si>
  <si>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</si>
  <si>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</si>
  <si>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</si>
  <si>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</si>
  <si>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</si>
  <si>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</si>
  <si>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</si>
  <si>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</si>
  <si>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</si>
  <si>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</si>
  <si>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</si>
  <si>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</si>
  <si>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</si>
  <si>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</si>
  <si>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</si>
  <si>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</si>
  <si>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</si>
  <si>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</si>
  <si>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</si>
  <si>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</si>
  <si>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</si>
  <si>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</si>
  <si>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</si>
  <si>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</si>
  <si>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</si>
  <si>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</si>
  <si>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</si>
  <si>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</si>
  <si>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</si>
  <si>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</si>
  <si>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</si>
  <si>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</si>
  <si>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</si>
  <si>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</si>
  <si>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</si>
  <si>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</si>
  <si>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</si>
  <si>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</si>
  <si>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</si>
  <si>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</si>
  <si>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</si>
  <si>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</si>
  <si>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</si>
  <si>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</si>
  <si>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</si>
  <si>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</si>
  <si>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</si>
  <si>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</si>
  <si>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</si>
  <si>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</si>
  <si>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</si>
  <si>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</si>
  <si>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</si>
  <si>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</si>
  <si>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</si>
  <si>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</si>
  <si>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</si>
  <si>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</si>
  <si>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</si>
  <si>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</si>
  <si>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</si>
  <si>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</si>
  <si>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</si>
  <si>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</si>
  <si>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</si>
  <si>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</si>
  <si>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</si>
  <si>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</si>
  <si>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</si>
  <si>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</si>
  <si>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</si>
  <si>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</si>
  <si>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</si>
  <si>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</si>
  <si>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</si>
  <si>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</si>
  <si>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</si>
  <si>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</si>
  <si>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</si>
  <si>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</si>
  <si>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</si>
  <si>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</si>
  <si>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</si>
  <si>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</si>
  <si>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</si>
  <si>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</si>
  <si>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</si>
  <si>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</si>
  <si>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</si>
  <si>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</si>
  <si>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</si>
  <si>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</si>
  <si>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</si>
  <si>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</si>
  <si>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</si>
  <si>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</si>
  <si>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</si>
  <si>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</si>
  <si>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</si>
  <si>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</si>
  <si>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</si>
  <si>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</si>
  <si>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</si>
  <si>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</si>
  <si>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</si>
  <si>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</si>
  <si>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</si>
  <si>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</si>
  <si>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</si>
  <si>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</si>
  <si>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</si>
  <si>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</si>
  <si>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</si>
  <si>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</si>
  <si>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</si>
  <si>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</si>
  <si>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</si>
  <si>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</si>
  <si>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</si>
  <si>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</si>
  <si>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</si>
  <si>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</si>
  <si>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</si>
  <si>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</si>
  <si>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</si>
  <si>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</si>
  <si>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</si>
  <si>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</si>
  <si>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</si>
  <si>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</si>
  <si>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</si>
  <si>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</si>
  <si>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</si>
  <si>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</si>
  <si>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</si>
  <si>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</si>
  <si>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</si>
  <si>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</si>
  <si>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</si>
  <si>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</si>
  <si>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</si>
  <si>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</si>
  <si>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</si>
  <si>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</si>
  <si>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</si>
  <si>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</si>
  <si>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</si>
  <si>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</si>
  <si>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</si>
  <si>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</si>
  <si>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</si>
  <si>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</si>
  <si>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</si>
  <si>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</si>
  <si>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</si>
  <si>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</si>
  <si>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</si>
  <si>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</si>
  <si>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</si>
  <si>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</si>
  <si>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</si>
  <si>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</si>
  <si>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</si>
  <si>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</si>
  <si>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</si>
  <si>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</si>
  <si>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</si>
  <si>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</si>
  <si>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</si>
  <si>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</si>
  <si>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</si>
  <si>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</si>
  <si>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</si>
  <si>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</si>
  <si>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</si>
  <si>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</si>
  <si>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</si>
  <si>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</si>
  <si>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</si>
  <si>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</si>
  <si>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</si>
  <si>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</si>
  <si>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</si>
  <si>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</si>
  <si>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</si>
  <si>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</si>
  <si>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</si>
  <si>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</si>
  <si>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</si>
  <si>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</si>
  <si>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</si>
  <si>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</si>
  <si>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</si>
  <si>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</si>
  <si>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</si>
  <si>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</si>
  <si>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</si>
  <si>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</si>
  <si>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</si>
  <si>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</si>
  <si>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</si>
  <si>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</si>
  <si>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</si>
  <si>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</si>
  <si>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</si>
  <si>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</si>
  <si>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</si>
  <si>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</si>
  <si>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</si>
  <si>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</si>
  <si>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</si>
  <si>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</si>
  <si>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</si>
  <si>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</si>
  <si>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</si>
  <si>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</si>
  <si>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</si>
  <si>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</si>
  <si>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</si>
  <si>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</si>
  <si>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</si>
  <si>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</si>
  <si>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</si>
  <si>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</si>
  <si>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</si>
  <si>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</si>
  <si>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</si>
  <si>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</si>
  <si>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</si>
  <si>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</si>
  <si>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</si>
  <si>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</si>
  <si>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</si>
  <si>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</si>
  <si>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</si>
  <si>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</si>
  <si>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</si>
  <si>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</si>
  <si>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</si>
  <si>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</si>
  <si>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</si>
  <si>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</si>
  <si>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</si>
  <si>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</si>
  <si>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</si>
  <si>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</si>
  <si>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</si>
  <si>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</si>
  <si>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</si>
  <si>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</si>
  <si>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</si>
  <si>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</si>
  <si>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</si>
  <si>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</si>
  <si>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</si>
  <si>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</si>
  <si>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</si>
  <si>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</si>
  <si>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</si>
  <si>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</si>
  <si>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</si>
  <si>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</si>
  <si>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</si>
  <si>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</si>
  <si>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</si>
  <si>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</si>
  <si>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</si>
  <si>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</si>
  <si>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</si>
  <si>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</si>
  <si>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</si>
  <si>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</si>
  <si>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</si>
  <si>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</si>
  <si>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</si>
  <si>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</si>
  <si>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</si>
  <si>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</si>
  <si>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</si>
  <si>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</si>
  <si>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</si>
  <si>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</si>
  <si>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</si>
  <si>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</si>
  <si>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</si>
  <si>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</si>
  <si>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</si>
  <si>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</si>
  <si>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</si>
  <si>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</si>
  <si>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</si>
  <si>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</si>
  <si>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</si>
  <si>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</si>
  <si>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</si>
  <si>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</si>
  <si>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</si>
  <si>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</si>
  <si>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</si>
  <si>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</si>
  <si>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</si>
  <si>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</si>
  <si>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</si>
  <si>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</si>
  <si>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</si>
  <si>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</si>
  <si>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</si>
  <si>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</si>
  <si>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</si>
  <si>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</si>
  <si>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</si>
  <si>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</si>
  <si>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</si>
  <si>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</si>
  <si>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</si>
  <si>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</si>
  <si>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</si>
  <si>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</si>
  <si>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</si>
  <si>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</si>
  <si>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</si>
  <si>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</si>
  <si>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</si>
  <si>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</si>
  <si>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</si>
  <si>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</si>
  <si>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</si>
  <si>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</si>
  <si>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</si>
  <si>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</si>
  <si>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</si>
  <si>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</si>
  <si>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</si>
  <si>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</si>
  <si>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</si>
  <si>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</si>
  <si>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</si>
  <si>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</si>
  <si>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</si>
  <si>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</si>
  <si>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</si>
  <si>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</si>
  <si>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</si>
  <si>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</si>
  <si>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</si>
  <si>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</si>
  <si>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</si>
  <si>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</si>
  <si>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</si>
  <si>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</si>
  <si>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</si>
  <si>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</si>
  <si>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</si>
  <si>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</si>
  <si>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</si>
  <si>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</si>
  <si>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</si>
  <si>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</si>
  <si>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</si>
  <si>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</si>
  <si>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</si>
  <si>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</si>
  <si>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</si>
  <si>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</si>
  <si>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</si>
  <si>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</si>
  <si>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</si>
  <si>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</si>
  <si>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</si>
  <si>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</si>
  <si>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</si>
  <si>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</si>
  <si>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</si>
  <si>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</si>
  <si>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</si>
  <si>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</si>
  <si>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</si>
  <si>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</si>
  <si>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</si>
  <si>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</si>
  <si>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</si>
  <si>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</si>
  <si>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</si>
  <si>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</si>
  <si>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</si>
  <si>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</si>
  <si>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</si>
  <si>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</si>
  <si>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</si>
  <si>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</si>
  <si>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</si>
  <si>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</si>
  <si>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</si>
  <si>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</si>
  <si>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</si>
  <si>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</si>
  <si>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</si>
  <si>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</si>
  <si>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</si>
  <si>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</si>
  <si>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</si>
  <si>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</si>
  <si>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</si>
  <si>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</si>
  <si>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</si>
  <si>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</si>
  <si>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</si>
  <si>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</si>
  <si>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</si>
  <si>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</si>
  <si>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</si>
  <si>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</si>
  <si>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</si>
  <si>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</si>
  <si>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</si>
  <si>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</si>
  <si>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</si>
  <si>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</si>
  <si>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</si>
  <si>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</si>
  <si>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</si>
  <si>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</si>
  <si>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</si>
  <si>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</si>
  <si>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</si>
  <si>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</si>
  <si>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</si>
  <si>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</si>
  <si>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</si>
  <si>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</si>
  <si>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</si>
  <si>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</si>
  <si>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</si>
  <si>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</si>
  <si>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</si>
  <si>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</si>
  <si>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</si>
  <si>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</si>
  <si>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</si>
  <si>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</si>
  <si>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</si>
  <si>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</si>
  <si>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</si>
  <si>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</si>
  <si>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</si>
  <si>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</si>
  <si>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</si>
  <si>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</si>
  <si>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</si>
  <si>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</si>
  <si>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</si>
  <si>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</si>
  <si>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</si>
  <si>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</si>
  <si>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</si>
  <si>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</si>
  <si>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</si>
  <si>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</si>
  <si>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</si>
  <si>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</si>
  <si>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</si>
  <si>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</si>
  <si>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</si>
  <si>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</si>
  <si>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</si>
  <si>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</si>
  <si>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</si>
  <si>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</si>
  <si>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</si>
  <si>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</si>
  <si>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</si>
  <si>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</si>
  <si>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</si>
  <si>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</si>
  <si>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</si>
  <si>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</si>
  <si>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</si>
  <si>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</si>
  <si>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</si>
  <si>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</si>
  <si>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</si>
  <si>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</si>
  <si>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</si>
  <si>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</si>
  <si>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</si>
  <si>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</si>
  <si>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</si>
  <si>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</si>
  <si>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</si>
  <si>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</si>
  <si>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</si>
  <si>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</si>
  <si>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</si>
  <si>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</si>
  <si>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</si>
  <si>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</si>
  <si>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</si>
  <si>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</si>
  <si>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</si>
  <si>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</si>
  <si>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</si>
  <si>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</si>
  <si>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</si>
  <si>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</si>
  <si>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</si>
  <si>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</si>
  <si>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</si>
  <si>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</si>
  <si>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</si>
  <si>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</si>
  <si>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</si>
  <si>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</si>
  <si>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</si>
  <si>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</si>
  <si>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</si>
  <si>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</si>
  <si>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</si>
  <si>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</si>
  <si>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</si>
  <si>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</si>
  <si>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</si>
  <si>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</si>
  <si>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</si>
  <si>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</si>
  <si>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</si>
  <si>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</si>
  <si>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</si>
  <si>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</si>
  <si>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</si>
  <si>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</si>
  <si>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</si>
  <si>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</si>
  <si>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</si>
  <si>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</si>
  <si>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</si>
  <si>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</si>
  <si>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</si>
  <si>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</si>
  <si>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</si>
  <si>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</si>
  <si>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</si>
  <si>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</si>
  <si>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</si>
  <si>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</si>
  <si>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</si>
  <si>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</si>
  <si>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</si>
  <si>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</si>
  <si>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</si>
  <si>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</si>
  <si>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</si>
  <si>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</si>
  <si>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</si>
  <si>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</si>
  <si>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</si>
  <si>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</si>
  <si>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</si>
  <si>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</si>
  <si>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</si>
  <si>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</si>
  <si>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</si>
  <si>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</si>
  <si>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</si>
  <si>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</si>
  <si>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</si>
  <si>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</si>
  <si>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</si>
  <si>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</si>
  <si>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</si>
  <si>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</si>
  <si>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</si>
  <si>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</si>
  <si>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</si>
  <si>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</si>
  <si>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</si>
  <si>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</si>
  <si>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</si>
  <si>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</si>
  <si>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</si>
  <si>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</si>
  <si>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</si>
  <si>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</si>
  <si>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</si>
  <si>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</si>
  <si>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</si>
  <si>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</si>
  <si>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</si>
  <si>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</si>
  <si>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</si>
  <si>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</si>
  <si>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</si>
  <si>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</si>
  <si>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</si>
  <si>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</si>
  <si>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</si>
  <si>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</si>
  <si>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</si>
  <si>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</si>
  <si>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</si>
  <si>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</si>
  <si>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</si>
  <si>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</si>
  <si>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</si>
  <si>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</si>
  <si>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</si>
  <si>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</si>
  <si>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</si>
  <si>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</si>
  <si>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</si>
  <si>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</si>
  <si>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</si>
  <si>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</si>
  <si>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</si>
  <si>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</si>
  <si>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</si>
  <si>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</si>
  <si>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</si>
  <si>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</si>
  <si>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</si>
  <si>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</si>
  <si>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</si>
  <si>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</si>
  <si>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</si>
  <si>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</si>
  <si>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</si>
  <si>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</si>
  <si>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</si>
  <si>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</si>
  <si>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</si>
  <si>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</si>
  <si>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</si>
  <si>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</si>
  <si>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</si>
  <si>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</si>
  <si>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</si>
  <si>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</si>
  <si>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</si>
  <si>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</si>
  <si>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</si>
  <si>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</si>
  <si>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</si>
  <si>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</si>
  <si>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</si>
  <si>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</si>
  <si>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</si>
  <si>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</si>
  <si>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</si>
  <si>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</si>
  <si>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</si>
  <si>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</si>
  <si>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</si>
  <si>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</si>
  <si>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</si>
  <si>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</si>
  <si>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</si>
  <si>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</si>
  <si>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</si>
  <si>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</si>
  <si>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</si>
  <si>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</si>
  <si>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</si>
  <si>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</si>
  <si>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</si>
  <si>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</si>
  <si>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</si>
  <si>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</si>
  <si>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</si>
  <si>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</si>
  <si>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</si>
  <si>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</si>
  <si>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</si>
  <si>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</si>
  <si>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</si>
  <si>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</si>
  <si>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</si>
  <si>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</si>
  <si>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</si>
  <si>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</si>
  <si>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</si>
  <si>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</si>
  <si>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</si>
  <si>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</si>
  <si>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</si>
  <si>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</si>
  <si>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</si>
  <si>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</si>
  <si>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</si>
  <si>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</si>
  <si>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</si>
  <si>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</si>
  <si>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</si>
  <si>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</si>
  <si>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</si>
  <si>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</si>
  <si>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</si>
  <si>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</si>
  <si>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</si>
  <si>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</si>
  <si>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</si>
  <si>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</si>
  <si>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</si>
  <si>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</si>
  <si>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</si>
  <si>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</si>
  <si>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</si>
  <si>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</si>
  <si>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</si>
  <si>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</si>
  <si>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</si>
  <si>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</si>
  <si>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</si>
  <si>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</si>
  <si>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</si>
  <si>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</si>
  <si>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</si>
  <si>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</si>
  <si>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</si>
  <si>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</si>
  <si>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</si>
  <si>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</si>
  <si>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</si>
  <si>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</si>
  <si>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</si>
  <si>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</si>
  <si>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</si>
  <si>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</si>
  <si>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</si>
  <si>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</si>
  <si>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</si>
  <si>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</si>
  <si>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</si>
  <si>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</si>
  <si>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</si>
  <si>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</si>
  <si>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</si>
  <si>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</si>
  <si>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</si>
  <si>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</si>
  <si>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</si>
  <si>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</si>
  <si>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</si>
  <si>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</si>
  <si>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</si>
  <si>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</si>
  <si>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</si>
  <si>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</si>
  <si>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</si>
  <si>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</si>
  <si>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</si>
  <si>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</si>
  <si>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</si>
  <si>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</si>
  <si>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</si>
  <si>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</si>
  <si>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</si>
  <si>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</si>
  <si>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</si>
  <si>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</si>
  <si>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</si>
  <si>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</si>
  <si>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</si>
  <si>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</si>
  <si>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</si>
  <si>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</si>
  <si>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</si>
  <si>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</si>
  <si>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</si>
  <si>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</si>
  <si>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</si>
  <si>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</si>
  <si>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</si>
  <si>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</si>
  <si>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</si>
  <si>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</si>
  <si>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</si>
  <si>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</si>
  <si>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</si>
  <si>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</si>
  <si>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</si>
  <si>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</si>
  <si>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</si>
  <si>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</si>
  <si>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</si>
  <si>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</si>
  <si>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</si>
  <si>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</si>
  <si>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</si>
  <si>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</si>
  <si>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</si>
  <si>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</si>
  <si>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</si>
  <si>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</si>
  <si>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</si>
  <si>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</si>
  <si>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</si>
  <si>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</si>
  <si>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</si>
  <si>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</si>
  <si>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</si>
  <si>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</si>
  <si>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</si>
  <si>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</si>
  <si>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</si>
  <si>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</si>
  <si>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</si>
  <si>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</si>
  <si>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</si>
  <si>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</si>
  <si>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</si>
  <si>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</si>
  <si>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</si>
  <si>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</si>
  <si>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</si>
  <si>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</si>
  <si>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</si>
  <si>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</si>
  <si>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</si>
  <si>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</si>
  <si>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</si>
  <si>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</si>
  <si>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</si>
  <si>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</si>
  <si>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</si>
  <si>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</si>
  <si>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</si>
  <si>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</si>
  <si>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</si>
  <si>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</si>
  <si>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</si>
  <si>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</si>
  <si>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</si>
  <si>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</si>
  <si>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</si>
  <si>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</si>
  <si>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</si>
  <si>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</si>
  <si>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</si>
  <si>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</si>
  <si>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</si>
  <si>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</si>
  <si>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</si>
  <si>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</si>
  <si>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</si>
  <si>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</si>
  <si>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</si>
  <si>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</si>
  <si>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</si>
  <si>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</si>
  <si>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</si>
  <si>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</si>
  <si>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</si>
  <si>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</si>
  <si>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</si>
  <si>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</si>
  <si>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</si>
  <si>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</si>
  <si>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</si>
  <si>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</si>
  <si>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</si>
  <si>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</si>
  <si>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</si>
  <si>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</si>
  <si>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</si>
  <si>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</si>
  <si>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</si>
  <si>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</si>
  <si>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</si>
  <si>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</si>
  <si>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</si>
  <si>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</si>
  <si>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</si>
  <si>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</si>
  <si>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</si>
  <si>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</si>
  <si>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</si>
  <si>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</si>
  <si>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</si>
  <si>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</si>
  <si>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</si>
  <si>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</si>
  <si>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</si>
  <si>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</si>
  <si>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</si>
  <si>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</si>
  <si>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</si>
  <si>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</si>
  <si>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</si>
  <si>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</si>
  <si>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</si>
  <si>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</si>
  <si>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</si>
  <si>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</si>
  <si>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</si>
  <si>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</si>
  <si>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</si>
  <si>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</si>
  <si>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</si>
  <si>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</si>
  <si>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</si>
  <si>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</si>
  <si>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</si>
  <si>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</si>
  <si>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</si>
  <si>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</si>
  <si>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</si>
  <si>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</si>
  <si>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</si>
  <si>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</si>
  <si>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</si>
  <si>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</si>
  <si>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</si>
  <si>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</si>
  <si>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</si>
  <si>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</si>
  <si>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</si>
  <si>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</si>
  <si>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</si>
  <si>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</si>
  <si>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</si>
  <si>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</si>
  <si>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</si>
  <si>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</si>
  <si>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</si>
  <si>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</si>
  <si>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</si>
  <si>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</si>
  <si>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</si>
  <si>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</si>
  <si>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</si>
  <si>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</si>
  <si>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</si>
  <si>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</si>
  <si>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</si>
  <si>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</si>
  <si>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</si>
  <si>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</si>
  <si>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</si>
  <si>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</si>
  <si>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</si>
  <si>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</si>
  <si>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</si>
  <si>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</si>
  <si>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</si>
  <si>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</si>
  <si>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</si>
  <si>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</si>
  <si>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</si>
  <si>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</si>
  <si>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</si>
  <si>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</si>
  <si>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</si>
  <si>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</si>
  <si>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</si>
  <si>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</si>
  <si>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</si>
  <si>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</si>
  <si>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</si>
  <si>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</si>
  <si>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</si>
  <si>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</si>
  <si>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</si>
  <si>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</si>
  <si>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</si>
  <si>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</si>
  <si>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</si>
  <si>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</si>
  <si>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</si>
  <si>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</si>
  <si>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</si>
  <si>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</si>
  <si>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</si>
  <si>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</si>
  <si>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</si>
  <si>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</si>
  <si>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</si>
  <si>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</si>
  <si>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</si>
  <si>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</si>
  <si>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</si>
  <si>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</si>
  <si>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</si>
  <si>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</si>
  <si>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</si>
  <si>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</si>
  <si>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</si>
  <si>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</si>
  <si>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</si>
  <si>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</si>
  <si>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</si>
  <si>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</si>
  <si>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</si>
  <si>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</si>
  <si>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</si>
  <si>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</si>
  <si>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</si>
  <si>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</si>
  <si>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</si>
  <si>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</si>
  <si>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</si>
  <si>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</si>
  <si>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</si>
  <si>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</si>
  <si>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</si>
  <si>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</si>
  <si>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</si>
  <si>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</si>
  <si>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</si>
  <si>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</si>
  <si>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</si>
  <si>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</si>
  <si>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</si>
  <si>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</si>
  <si>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</si>
  <si>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</si>
  <si>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</si>
  <si>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</si>
  <si>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</si>
  <si>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</si>
  <si>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</si>
  <si>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</si>
  <si>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</si>
  <si>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</si>
  <si>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</si>
  <si>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</si>
  <si>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</si>
  <si>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</si>
  <si>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</si>
  <si>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</si>
  <si>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</si>
  <si>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</si>
  <si>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</si>
  <si>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</si>
  <si>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</si>
  <si>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</si>
  <si>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</si>
  <si>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</si>
  <si>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</si>
  <si>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</si>
  <si>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</si>
  <si>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</si>
  <si>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</si>
  <si>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</si>
  <si>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</si>
  <si>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</si>
  <si>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</si>
  <si>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</si>
  <si>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</si>
  <si>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</si>
  <si>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</si>
  <si>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</si>
  <si>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</si>
  <si>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</si>
  <si>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</si>
  <si>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</si>
  <si>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</si>
  <si>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</si>
  <si>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</si>
  <si>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</si>
  <si>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</si>
  <si>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</si>
  <si>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</si>
  <si>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</si>
  <si>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</si>
  <si>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</si>
  <si>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</si>
  <si>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</si>
  <si>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</si>
  <si>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</si>
  <si>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</si>
  <si>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</si>
  <si>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</si>
  <si>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</si>
  <si>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</si>
  <si>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</si>
  <si>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</si>
  <si>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</si>
  <si>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</si>
  <si>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</si>
  <si>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</si>
  <si>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</si>
  <si>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</si>
  <si>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</si>
  <si>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</si>
  <si>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</si>
  <si>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</si>
  <si>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</si>
  <si>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</si>
  <si>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</si>
  <si>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</si>
  <si>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</si>
  <si>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</si>
  <si>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</si>
  <si>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</si>
  <si>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</si>
  <si>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</si>
  <si>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</si>
  <si>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</si>
  <si>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</si>
  <si>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</si>
  <si>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</si>
  <si>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</si>
  <si>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</si>
  <si>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</si>
  <si>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</si>
  <si>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</si>
  <si>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</si>
  <si>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</si>
  <si>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</si>
  <si>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</si>
  <si>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</si>
  <si>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</si>
  <si>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</si>
  <si>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</si>
  <si>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</si>
  <si>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</si>
  <si>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</si>
  <si>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</si>
  <si>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</si>
  <si>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</si>
  <si>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</si>
  <si>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</si>
  <si>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</si>
  <si>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</si>
  <si>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</si>
  <si>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</si>
  <si>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</si>
  <si>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</si>
  <si>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</si>
  <si>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</si>
  <si>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</si>
  <si>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</si>
  <si>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</si>
  <si>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</si>
  <si>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</si>
  <si>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</si>
  <si>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</si>
  <si>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</si>
  <si>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</si>
  <si>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</si>
  <si>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</si>
  <si>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</si>
  <si>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</si>
  <si>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</si>
  <si>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</si>
  <si>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</si>
  <si>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</si>
  <si>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</si>
  <si>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</si>
  <si>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</si>
  <si>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</si>
  <si>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</si>
  <si>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</si>
  <si>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</si>
  <si>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</si>
  <si>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</si>
  <si>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</si>
  <si>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</si>
  <si>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</si>
  <si>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</si>
  <si>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</si>
  <si>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</si>
  <si>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</si>
  <si>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</si>
  <si>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</si>
  <si>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</si>
  <si>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</si>
  <si>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</si>
  <si>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</si>
  <si>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</si>
  <si>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</si>
  <si>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</si>
  <si>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</si>
  <si>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</si>
  <si>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</si>
  <si>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</si>
  <si>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</si>
  <si>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</si>
  <si>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</si>
  <si>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</si>
  <si>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</si>
  <si>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</si>
  <si>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</si>
  <si>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</si>
  <si>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</si>
  <si>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</si>
  <si>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</si>
  <si>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</si>
  <si>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</si>
  <si>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</si>
  <si>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</si>
  <si>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</si>
  <si>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</si>
  <si>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</si>
  <si>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</si>
  <si>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</si>
  <si>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</si>
  <si>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</si>
  <si>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</si>
  <si>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</si>
  <si>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</si>
  <si>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</si>
  <si>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</si>
  <si>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</si>
  <si>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</si>
  <si>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</si>
  <si>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</si>
  <si>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</si>
  <si>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</si>
  <si>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</si>
  <si>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</si>
  <si>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</si>
  <si>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</si>
  <si>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</si>
  <si>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</si>
  <si>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</si>
  <si>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</si>
  <si>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</si>
  <si>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</si>
  <si>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</si>
  <si>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</si>
  <si>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</si>
  <si>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</si>
  <si>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</si>
  <si>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</si>
  <si>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</si>
  <si>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</si>
  <si>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</si>
  <si>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</si>
  <si>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</si>
  <si>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</si>
  <si>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</si>
  <si>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</si>
  <si>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</si>
  <si>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</si>
  <si>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</si>
  <si>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</si>
  <si>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</si>
  <si>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</si>
  <si>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</si>
  <si>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</si>
  <si>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</si>
  <si>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</si>
  <si>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</si>
  <si>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</si>
  <si>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</si>
  <si>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</si>
  <si>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</si>
  <si>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</si>
  <si>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</si>
  <si>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</si>
  <si>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</si>
  <si>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</si>
  <si>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</si>
  <si>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</si>
  <si>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</si>
  <si>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</si>
  <si>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</si>
  <si>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</si>
  <si>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</si>
  <si>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</si>
  <si>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</si>
  <si>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</si>
  <si>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</si>
  <si>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</si>
  <si>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</si>
  <si>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</si>
  <si>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</si>
  <si>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</si>
  <si>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</si>
  <si>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</si>
  <si>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</si>
  <si>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</si>
  <si>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</si>
  <si>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</si>
  <si>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</si>
  <si>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</si>
  <si>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</si>
  <si>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</si>
  <si>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</si>
  <si>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</si>
  <si>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</si>
  <si>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</si>
  <si>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</si>
  <si>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</si>
  <si>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</si>
  <si>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</si>
  <si>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</si>
  <si>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</si>
  <si>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</si>
  <si>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</si>
  <si>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</si>
  <si>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</si>
  <si>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</si>
  <si>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</si>
  <si>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</si>
  <si>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</si>
  <si>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</si>
  <si>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</si>
  <si>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</si>
  <si>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</si>
  <si>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</si>
  <si>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</si>
  <si>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</si>
  <si>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</si>
  <si>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</si>
  <si>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</si>
  <si>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</si>
  <si>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</si>
  <si>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</si>
  <si>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</si>
  <si>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</si>
  <si>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</si>
  <si>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</si>
  <si>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</si>
  <si>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</si>
  <si>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</si>
  <si>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</si>
  <si>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</si>
  <si>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</si>
  <si>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</si>
  <si>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</si>
  <si>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</si>
  <si>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</si>
  <si>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</si>
  <si>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</si>
  <si>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</si>
  <si>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</si>
  <si>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</si>
  <si>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</si>
  <si>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</si>
  <si>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</si>
  <si>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</si>
  <si>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</si>
  <si>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</si>
  <si>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</si>
  <si>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</si>
  <si>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</si>
  <si>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</si>
  <si>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</si>
  <si>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</si>
  <si>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</si>
  <si>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</si>
  <si>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</si>
  <si>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</si>
  <si>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</si>
  <si>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</si>
  <si>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</si>
  <si>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</si>
  <si>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</si>
  <si>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</si>
  <si>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</si>
  <si>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</si>
  <si>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</si>
  <si>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</si>
  <si>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</si>
  <si>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</si>
  <si>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</si>
  <si>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</si>
  <si>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</si>
  <si>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</si>
  <si>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</si>
  <si>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</si>
  <si>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</si>
  <si>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</si>
  <si>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</si>
  <si>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</si>
  <si>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</si>
  <si>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</si>
  <si>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</si>
  <si>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</si>
  <si>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</si>
  <si>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</si>
  <si>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</si>
  <si>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</si>
  <si>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</si>
  <si>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</si>
  <si>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</si>
  <si>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</si>
  <si>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</si>
  <si>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</si>
  <si>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</si>
  <si>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</si>
  <si>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</si>
  <si>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</si>
  <si>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</si>
  <si>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</si>
  <si>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</si>
  <si>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</si>
  <si>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</si>
  <si>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</si>
  <si>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</si>
  <si>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</si>
  <si>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</si>
  <si>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</si>
  <si>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</si>
  <si>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</si>
  <si>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</si>
  <si>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</si>
  <si>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</si>
  <si>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</si>
  <si>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</si>
  <si>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</si>
  <si>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</si>
  <si>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</si>
  <si>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</si>
  <si>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</si>
  <si>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</si>
  <si>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</si>
  <si>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</si>
  <si>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</si>
  <si>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</si>
  <si>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</si>
  <si>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</si>
  <si>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</si>
  <si>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</si>
  <si>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</si>
  <si>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</si>
  <si>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</si>
  <si>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</si>
  <si>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</si>
  <si>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</si>
  <si>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</si>
  <si>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</si>
  <si>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</si>
  <si>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</si>
  <si>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</si>
  <si>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</si>
  <si>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</si>
  <si>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</si>
  <si>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</si>
  <si>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</si>
  <si>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</si>
  <si>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</si>
  <si>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</si>
  <si>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</si>
  <si>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</si>
  <si>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</si>
  <si>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</si>
  <si>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</si>
  <si>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</si>
  <si>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</si>
  <si>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</si>
  <si>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</si>
  <si>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</si>
  <si>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</si>
  <si>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</si>
  <si>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</si>
  <si>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</si>
  <si>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</si>
  <si>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</si>
  <si>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</si>
  <si>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</si>
  <si>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</si>
  <si>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</si>
  <si>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</si>
  <si>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</si>
  <si>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</si>
  <si>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</si>
  <si>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</si>
  <si>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</si>
  <si>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</si>
  <si>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</si>
  <si>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</si>
  <si>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</si>
  <si>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</si>
  <si>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</si>
  <si>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</si>
  <si>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</si>
  <si>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</si>
  <si>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</si>
  <si>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</si>
  <si>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</si>
  <si>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</si>
  <si>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</si>
  <si>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</si>
  <si>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</si>
  <si>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</si>
  <si>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</si>
  <si>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</si>
  <si>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</si>
  <si>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</si>
  <si>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</si>
  <si>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</si>
  <si>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</si>
  <si>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</si>
  <si>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</si>
  <si>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</si>
  <si>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</si>
  <si>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</si>
  <si>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</si>
  <si>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</si>
  <si>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</si>
  <si>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</si>
  <si>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</si>
  <si>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</si>
  <si>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</si>
  <si>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</si>
  <si>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</si>
  <si>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</si>
  <si>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</si>
  <si>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</si>
  <si>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</si>
  <si>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</si>
  <si>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</si>
  <si>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</si>
  <si>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</si>
  <si>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</si>
  <si>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</si>
  <si>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</si>
  <si>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</si>
  <si>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</si>
  <si>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</si>
  <si>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</si>
  <si>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</si>
  <si>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</si>
  <si>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</si>
  <si>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</si>
  <si>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</si>
  <si>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</si>
  <si>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</si>
  <si>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</si>
  <si>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</si>
  <si>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</si>
  <si>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</si>
  <si>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</si>
  <si>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</si>
  <si>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</si>
  <si>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</si>
  <si>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</si>
  <si>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</si>
  <si>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</si>
  <si>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</si>
  <si>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</si>
  <si>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</si>
  <si>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</si>
  <si>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</si>
  <si>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</si>
  <si>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</si>
  <si>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</si>
  <si>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</si>
  <si>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</si>
  <si>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</si>
  <si>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</si>
  <si>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</si>
  <si>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</si>
  <si>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</si>
  <si>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</si>
  <si>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</si>
  <si>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</si>
  <si>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</si>
  <si>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</si>
  <si>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</si>
  <si>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</si>
  <si>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</si>
  <si>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</si>
  <si>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</si>
  <si>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</si>
  <si>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</si>
  <si>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</si>
  <si>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</si>
  <si>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</si>
  <si>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</si>
  <si>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</si>
  <si>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</si>
  <si>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</si>
  <si>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</si>
  <si>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</si>
  <si>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</si>
  <si>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</si>
  <si>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</si>
  <si>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</si>
  <si>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</si>
  <si>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</si>
  <si>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</si>
  <si>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</si>
  <si>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</si>
  <si>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</si>
  <si>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</si>
  <si>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</si>
  <si>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</si>
  <si>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</si>
  <si>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</si>
  <si>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</si>
  <si>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</si>
  <si>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</si>
  <si>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</si>
  <si>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</si>
  <si>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</si>
  <si>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</si>
  <si>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</si>
  <si>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</si>
  <si>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</si>
  <si>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</si>
  <si>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</si>
  <si>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</si>
  <si>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</si>
  <si>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</si>
  <si>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</si>
  <si>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</si>
  <si>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</si>
  <si>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</si>
  <si>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</si>
  <si>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</si>
  <si>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</si>
  <si>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</si>
  <si>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</si>
  <si>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</si>
  <si>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</si>
  <si>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</si>
  <si>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</si>
  <si>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</si>
  <si>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</si>
  <si>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</si>
  <si>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</si>
  <si>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</si>
  <si>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</si>
  <si>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</si>
  <si>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</si>
  <si>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</si>
  <si>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</si>
  <si>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</si>
  <si>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</si>
  <si>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</si>
  <si>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</si>
  <si>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</si>
  <si>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</si>
  <si>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</si>
  <si>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</si>
  <si>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</si>
  <si>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</si>
  <si>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</si>
  <si>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</si>
  <si>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</si>
  <si>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</si>
  <si>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</si>
  <si>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</si>
  <si>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</si>
  <si>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</si>
  <si>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</si>
  <si>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</si>
  <si>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</si>
  <si>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</si>
  <si>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</si>
  <si>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</si>
  <si>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</si>
  <si>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</si>
  <si>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</si>
  <si>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</si>
  <si>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</si>
  <si>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</si>
  <si>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</si>
  <si>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</si>
  <si>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</si>
  <si>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</si>
  <si>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</si>
  <si>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</si>
  <si>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</si>
  <si>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</si>
  <si>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</si>
  <si>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</si>
  <si>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</si>
  <si>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</si>
  <si>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</si>
  <si>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</si>
  <si>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</si>
  <si>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</si>
  <si>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</si>
  <si>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</si>
  <si>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</si>
  <si>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</si>
  <si>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</si>
  <si>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</si>
  <si>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</si>
  <si>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</si>
  <si>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</si>
  <si>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</si>
  <si>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</si>
  <si>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</si>
  <si>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</si>
  <si>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</si>
  <si>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</si>
  <si>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</si>
  <si>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</si>
  <si>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</si>
  <si>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</si>
  <si>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</si>
  <si>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</si>
  <si>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</si>
  <si>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</si>
  <si>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</si>
  <si>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</si>
  <si>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</si>
  <si>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</si>
  <si>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</si>
  <si>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</si>
  <si>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</si>
  <si>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</si>
  <si>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</si>
  <si>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</si>
  <si>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</si>
  <si>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</si>
  <si>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</si>
  <si>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</si>
  <si>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</si>
  <si>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</si>
  <si>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</si>
  <si>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</si>
  <si>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</si>
  <si>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</si>
  <si>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</si>
  <si>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</si>
  <si>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</si>
  <si>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</si>
  <si>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</si>
  <si>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</si>
  <si>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</si>
  <si>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</si>
  <si>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</si>
  <si>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</si>
  <si>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</si>
  <si>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</si>
  <si>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</si>
  <si>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</si>
  <si>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</si>
  <si>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</si>
  <si>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</si>
  <si>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</si>
  <si>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</si>
  <si>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</si>
  <si>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</si>
  <si>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</si>
  <si>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</si>
  <si>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</si>
  <si>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</si>
  <si>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</si>
  <si>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</si>
  <si>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</si>
  <si>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</si>
  <si>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</si>
  <si>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</si>
  <si>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</si>
  <si>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</si>
  <si>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</si>
  <si>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</si>
  <si>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</si>
  <si>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</si>
  <si>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</si>
  <si>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</si>
  <si>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</si>
  <si>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</si>
  <si>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</si>
  <si>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</si>
  <si>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</si>
  <si>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</si>
  <si>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</si>
  <si>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</si>
  <si>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</si>
  <si>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</si>
  <si>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</si>
  <si>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</si>
  <si>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</si>
  <si>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</si>
  <si>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</si>
  <si>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</si>
  <si>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</si>
  <si>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</si>
  <si>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</si>
  <si>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</si>
  <si>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</si>
  <si>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</si>
  <si>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</si>
  <si>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</si>
  <si>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</si>
  <si>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</si>
  <si>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</si>
  <si>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</si>
  <si>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</si>
  <si>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</si>
  <si>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</si>
  <si>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</si>
  <si>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</si>
  <si>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</si>
  <si>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</si>
  <si>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</si>
  <si>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</si>
  <si>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</si>
  <si>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</si>
  <si>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</si>
  <si>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</si>
  <si>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</si>
  <si>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</si>
  <si>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</si>
  <si>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</si>
  <si>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</si>
  <si>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</si>
  <si>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</si>
  <si>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</si>
  <si>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</si>
  <si>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</si>
  <si>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</si>
  <si>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</si>
  <si>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</si>
  <si>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</si>
  <si>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</si>
  <si>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</si>
  <si>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</si>
  <si>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</si>
  <si>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</si>
  <si>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</si>
  <si>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</si>
  <si>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</si>
  <si>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</si>
  <si>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</si>
  <si>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</si>
  <si>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</si>
  <si>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</si>
  <si>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</si>
  <si>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</si>
  <si>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</si>
  <si>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</si>
  <si>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</si>
  <si>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</si>
  <si>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</si>
  <si>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</si>
  <si>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</si>
  <si>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</si>
  <si>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</si>
  <si>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</si>
  <si>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</si>
  <si>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</si>
  <si>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</si>
  <si>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</si>
  <si>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</si>
  <si>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</si>
  <si>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</si>
  <si>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</si>
  <si>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</si>
  <si>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</si>
  <si>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</si>
  <si>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</si>
  <si>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</si>
  <si>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</si>
  <si>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</si>
  <si>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</si>
  <si>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</si>
  <si>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</si>
  <si>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</si>
  <si>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</si>
  <si>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</si>
  <si>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</si>
  <si>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</si>
  <si>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</si>
  <si>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</si>
  <si>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</si>
  <si>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</si>
  <si>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</si>
  <si>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</si>
  <si>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</si>
  <si>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</si>
  <si>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</si>
  <si>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</si>
  <si>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</si>
  <si>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</si>
  <si>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</si>
  <si>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</si>
  <si>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</si>
  <si>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</si>
  <si>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</si>
  <si>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</si>
  <si>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</si>
  <si>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</si>
  <si>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</si>
  <si>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</si>
  <si>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</si>
  <si>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</si>
  <si>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</si>
  <si>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</si>
  <si>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</si>
  <si>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</si>
  <si>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</si>
  <si>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</si>
  <si>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</si>
  <si>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</si>
  <si>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</si>
  <si>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</si>
  <si>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</si>
  <si>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</si>
  <si>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</si>
  <si>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</si>
  <si>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</si>
  <si>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</si>
  <si>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</si>
  <si>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</si>
  <si>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</si>
  <si>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</si>
  <si>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</si>
  <si>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</si>
  <si>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</si>
  <si>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</si>
  <si>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</si>
  <si>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</si>
  <si>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</si>
  <si>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</si>
  <si>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</si>
  <si>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</si>
  <si>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</si>
  <si>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</si>
  <si>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</si>
  <si>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</si>
  <si>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</si>
  <si>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</si>
  <si>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</si>
  <si>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</si>
  <si>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</si>
  <si>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</si>
  <si>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</si>
  <si>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</si>
  <si>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</si>
  <si>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</si>
  <si>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</si>
  <si>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</si>
  <si>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</si>
  <si>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</si>
  <si>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</si>
  <si>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</si>
  <si>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</si>
  <si>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</si>
  <si>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</si>
  <si>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</si>
  <si>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</si>
  <si>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</si>
  <si>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</si>
  <si>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</si>
  <si>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</si>
  <si>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</si>
  <si>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</si>
  <si>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</si>
  <si>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</si>
  <si>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</si>
  <si>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</si>
  <si>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</si>
  <si>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</si>
  <si>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</si>
  <si>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</si>
  <si>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</si>
  <si>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</si>
  <si>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</si>
  <si>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</si>
  <si>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</si>
  <si>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</si>
  <si>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</si>
  <si>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</si>
  <si>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</si>
  <si>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</si>
  <si>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</si>
  <si>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</si>
  <si>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</si>
  <si>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</si>
  <si>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</si>
  <si>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</si>
  <si>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</si>
  <si>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</si>
  <si>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</si>
  <si>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</si>
  <si>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</si>
  <si>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</si>
  <si>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</si>
  <si>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</si>
  <si>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</si>
  <si>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</si>
  <si>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</si>
  <si>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</si>
  <si>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</si>
  <si>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</si>
  <si>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</si>
  <si>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</si>
  <si>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</si>
  <si>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</si>
  <si>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</si>
  <si>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</si>
  <si>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</si>
  <si>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</si>
  <si>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</si>
  <si>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</si>
  <si>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</si>
  <si>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</si>
  <si>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</si>
  <si>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</si>
  <si>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</si>
  <si>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</si>
  <si>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</si>
  <si>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</si>
  <si>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</si>
  <si>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</si>
  <si>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</si>
  <si>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</si>
  <si>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</si>
  <si>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</si>
  <si>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</si>
  <si>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</si>
  <si>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</si>
  <si>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</si>
  <si>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</si>
  <si>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</si>
  <si>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</si>
  <si>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</si>
  <si>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</si>
  <si>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</si>
  <si>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</si>
  <si>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</si>
  <si>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</si>
  <si>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</si>
  <si>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</si>
  <si>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</si>
  <si>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</si>
  <si>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</si>
  <si>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</si>
  <si>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</si>
  <si>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</si>
  <si>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</si>
  <si>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</si>
  <si>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</si>
  <si>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</si>
  <si>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</si>
  <si>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</si>
  <si>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</si>
  <si>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</si>
  <si>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</si>
  <si>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</si>
  <si>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</si>
  <si>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</si>
  <si>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</si>
  <si>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</si>
  <si>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</si>
  <si>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</si>
  <si>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</si>
  <si>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</si>
  <si>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</si>
  <si>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</si>
  <si>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</si>
  <si>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</si>
  <si>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</si>
  <si>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</si>
  <si>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</si>
  <si>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</si>
  <si>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</si>
  <si>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</si>
  <si>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</si>
  <si>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</si>
  <si>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</si>
  <si>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</si>
  <si>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</si>
  <si>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</si>
  <si>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</si>
  <si>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</si>
  <si>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</si>
  <si>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</si>
  <si>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</si>
  <si>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</si>
  <si>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</si>
  <si>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</si>
  <si>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</si>
  <si>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</si>
  <si>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</si>
  <si>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</si>
  <si>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</si>
  <si>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</si>
  <si>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</si>
  <si>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</si>
  <si>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</si>
  <si>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</si>
  <si>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</si>
  <si>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</si>
  <si>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</si>
  <si>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</si>
  <si>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</si>
  <si>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</si>
  <si>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</si>
  <si>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</si>
  <si>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</si>
  <si>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</si>
  <si>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</si>
  <si>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</si>
  <si>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</si>
  <si>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</si>
  <si>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</si>
  <si>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</si>
  <si>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</si>
  <si>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</si>
  <si>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</si>
  <si>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</si>
  <si>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</si>
  <si>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</si>
  <si>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</si>
  <si>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</si>
  <si>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</si>
  <si>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</si>
  <si>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</si>
  <si>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</si>
  <si>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</si>
  <si>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</si>
  <si>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</si>
  <si>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</si>
  <si>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</si>
  <si>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</si>
  <si>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</si>
  <si>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</si>
  <si>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</si>
  <si>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</si>
  <si>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</si>
  <si>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</si>
  <si>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</si>
  <si>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</si>
  <si>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</si>
  <si>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</si>
  <si>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</si>
  <si>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</si>
  <si>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</si>
  <si>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</si>
  <si>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</si>
  <si>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</si>
  <si>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</si>
  <si>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</si>
  <si>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</si>
  <si>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</si>
  <si>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</si>
  <si>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</si>
  <si>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</si>
  <si>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</si>
  <si>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</si>
  <si>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</si>
  <si>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</si>
  <si>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</si>
  <si>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</si>
  <si>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</si>
  <si>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</si>
  <si>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</si>
  <si>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</si>
  <si>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</si>
  <si>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</si>
  <si>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</si>
  <si>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</si>
  <si>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</si>
  <si>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</si>
  <si>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</si>
  <si>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</si>
  <si>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</si>
  <si>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</si>
  <si>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</si>
  <si>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</si>
  <si>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</si>
  <si>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</si>
  <si>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</si>
  <si>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</si>
  <si>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</si>
  <si>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</si>
  <si>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</si>
  <si>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</si>
  <si>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</si>
  <si>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</si>
  <si>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</si>
  <si>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</si>
  <si>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</si>
  <si>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</si>
  <si>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</si>
  <si>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</si>
  <si>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</si>
  <si>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</si>
  <si>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</si>
  <si>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</si>
  <si>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</si>
  <si>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</si>
  <si>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</si>
  <si>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</si>
  <si>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</si>
  <si>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</si>
  <si>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</si>
  <si>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</si>
  <si>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</si>
  <si>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</si>
  <si>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</si>
  <si>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</si>
  <si>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</si>
  <si>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</si>
  <si>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</si>
  <si>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</si>
  <si>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</si>
  <si>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</si>
  <si>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</si>
  <si>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</si>
  <si>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</si>
  <si>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</si>
  <si>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</si>
  <si>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</si>
  <si>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</si>
  <si>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</si>
  <si>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</si>
  <si>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</si>
  <si>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</si>
  <si>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</si>
  <si>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</si>
  <si>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</si>
  <si>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</si>
  <si>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</si>
  <si>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</si>
  <si>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</si>
  <si>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</si>
  <si>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</si>
  <si>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</si>
  <si>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</si>
  <si>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</si>
  <si>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</si>
  <si>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</si>
  <si>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</si>
  <si>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</si>
  <si>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</si>
  <si>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</si>
  <si>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</si>
  <si>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</si>
  <si>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</si>
  <si>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</si>
  <si>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</si>
  <si>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</si>
  <si>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</si>
  <si>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</si>
  <si>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</si>
  <si>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</si>
  <si>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</si>
  <si>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</si>
  <si>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</si>
  <si>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</si>
  <si>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</si>
  <si>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</si>
  <si>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</si>
  <si>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</si>
  <si>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</si>
  <si>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</si>
  <si>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</si>
  <si>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</si>
  <si>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</si>
  <si>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</si>
  <si>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</si>
  <si>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</si>
  <si>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</si>
  <si>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</si>
  <si>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</si>
  <si>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</si>
  <si>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</si>
  <si>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</si>
  <si>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</si>
  <si>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</si>
  <si>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</si>
  <si>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</si>
  <si>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</si>
  <si>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</si>
  <si>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</si>
  <si>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</si>
  <si>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</si>
  <si>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</si>
  <si>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</si>
  <si>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</si>
  <si>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</si>
  <si>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</si>
  <si>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</si>
  <si>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</si>
  <si>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</si>
  <si>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</si>
  <si>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</si>
  <si>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</si>
  <si>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</si>
  <si>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</si>
  <si>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</si>
  <si>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</si>
  <si>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</si>
  <si>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</si>
  <si>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</si>
  <si>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</si>
  <si>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</si>
  <si>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</si>
  <si>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</si>
  <si>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</si>
  <si>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</si>
  <si>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</si>
  <si>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</si>
  <si>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</si>
  <si>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</si>
  <si>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</si>
  <si>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</si>
  <si>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</si>
  <si>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</si>
  <si>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</si>
  <si>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</si>
  <si>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</si>
  <si>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</si>
  <si>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</si>
  <si>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</si>
  <si>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</si>
  <si>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</si>
  <si>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</si>
  <si>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</si>
  <si>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</si>
  <si>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</si>
  <si>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</si>
  <si>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</si>
  <si>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</si>
  <si>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</si>
  <si>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</si>
  <si>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</si>
  <si>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</si>
  <si>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</si>
  <si>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</si>
  <si>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</si>
  <si>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</si>
  <si>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</si>
  <si>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</si>
  <si>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</si>
  <si>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</si>
  <si>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</si>
  <si>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</si>
  <si>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</si>
  <si>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</si>
  <si>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</si>
  <si>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</si>
  <si>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</si>
  <si>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</si>
  <si>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</si>
  <si>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</si>
  <si>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</si>
  <si>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</si>
  <si>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</si>
  <si>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</si>
  <si>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</si>
  <si>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</si>
  <si>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</si>
  <si>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</si>
  <si>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</si>
  <si>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</si>
  <si>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</si>
  <si>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</si>
  <si>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</si>
  <si>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</si>
  <si>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</si>
  <si>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</si>
  <si>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</si>
  <si>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</si>
  <si>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</si>
  <si>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</si>
  <si>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</si>
  <si>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</si>
  <si>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</si>
  <si>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</si>
  <si>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</si>
  <si>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</si>
  <si>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</si>
  <si>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</si>
  <si>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</si>
  <si>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</si>
  <si>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</si>
  <si>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</si>
  <si>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</si>
  <si>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</si>
  <si>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</si>
  <si>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</si>
  <si>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</si>
  <si>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</si>
  <si>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</si>
  <si>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</si>
  <si>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</si>
  <si>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</si>
  <si>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</si>
  <si>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</si>
  <si>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</si>
  <si>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</si>
  <si>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</si>
  <si>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</si>
  <si>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</si>
  <si>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</si>
  <si>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</si>
  <si>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</si>
  <si>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</si>
  <si>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</si>
  <si>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</si>
  <si>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</si>
  <si>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</si>
  <si>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</si>
  <si>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</si>
  <si>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</si>
  <si>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</si>
  <si>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</si>
  <si>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</si>
  <si>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</si>
  <si>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</si>
  <si>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</si>
  <si>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</si>
  <si>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</si>
  <si>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</si>
  <si>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</si>
  <si>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</si>
  <si>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</si>
  <si>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</si>
  <si>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</si>
  <si>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</si>
  <si>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</si>
  <si>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</si>
  <si>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</si>
  <si>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</si>
  <si>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</si>
  <si>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</si>
  <si>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</si>
  <si>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</si>
  <si>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</si>
  <si>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</si>
  <si>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</si>
  <si>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</si>
  <si>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</si>
  <si>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</si>
  <si>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</si>
  <si>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</si>
  <si>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</si>
  <si>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</si>
  <si>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</si>
  <si>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</si>
  <si>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</si>
  <si>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</si>
  <si>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</si>
  <si>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</si>
  <si>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</si>
  <si>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</si>
  <si>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</si>
  <si>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</si>
  <si>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</si>
  <si>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</si>
  <si>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</si>
  <si>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</si>
  <si>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</si>
  <si>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</si>
  <si>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</si>
  <si>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</si>
  <si>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</si>
  <si>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</si>
  <si>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</si>
  <si>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</si>
  <si>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</si>
  <si>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</si>
  <si>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</si>
  <si>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</si>
  <si>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</si>
  <si>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</si>
  <si>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</si>
  <si>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</si>
  <si>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</si>
  <si>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</si>
  <si>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</si>
  <si>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</si>
  <si>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</si>
  <si>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</si>
  <si>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</si>
  <si>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</si>
  <si>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</si>
  <si>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</si>
  <si>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</si>
  <si>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</si>
  <si>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</si>
  <si>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</si>
  <si>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</si>
  <si>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</si>
  <si>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</si>
  <si>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</si>
  <si>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</si>
  <si>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</si>
  <si>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</si>
  <si>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</si>
  <si>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</si>
  <si>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</si>
  <si>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</si>
  <si>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</si>
  <si>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</si>
  <si>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</si>
  <si>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</si>
  <si>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</si>
  <si>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</si>
  <si>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</si>
  <si>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</si>
  <si>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</si>
  <si>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</si>
  <si>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</si>
  <si>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</si>
  <si>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</si>
  <si>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</si>
  <si>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</si>
  <si>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</si>
  <si>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</si>
  <si>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</si>
  <si>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</si>
  <si>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</si>
  <si>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</si>
  <si>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</si>
  <si>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</si>
  <si>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</si>
  <si>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</si>
  <si>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</si>
  <si>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</si>
  <si>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</si>
  <si>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</si>
  <si>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</si>
  <si>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</si>
  <si>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</si>
  <si>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</si>
  <si>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</si>
  <si>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</si>
  <si>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</si>
  <si>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</si>
  <si>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</si>
  <si>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</si>
  <si>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</si>
  <si>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</si>
  <si>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</si>
  <si>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</si>
  <si>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</si>
  <si>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</si>
  <si>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</si>
  <si>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</si>
  <si>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</si>
  <si>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</si>
  <si>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</si>
  <si>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</si>
  <si>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</si>
  <si>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</si>
  <si>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</si>
  <si>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</si>
  <si>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</si>
  <si>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</si>
  <si>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</si>
  <si>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</si>
  <si>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</si>
  <si>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</si>
  <si>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</si>
  <si>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</si>
  <si>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</si>
  <si>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</si>
  <si>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</si>
  <si>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</si>
  <si>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</si>
  <si>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</si>
  <si>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</si>
  <si>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</si>
  <si>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</si>
  <si>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</si>
  <si>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</si>
  <si>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</si>
  <si>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</si>
  <si>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</si>
  <si>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</si>
  <si>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</si>
  <si>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</si>
  <si>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</si>
  <si>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</si>
  <si>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</si>
  <si>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</si>
  <si>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</si>
  <si>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</si>
  <si>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</si>
  <si>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</si>
  <si>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</si>
  <si>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</si>
  <si>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</si>
  <si>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</si>
  <si>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</si>
  <si>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</si>
  <si>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</si>
  <si>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</si>
  <si>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</si>
  <si>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</si>
  <si>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</si>
  <si>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</si>
  <si>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</si>
  <si>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</si>
  <si>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</si>
  <si>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</si>
  <si>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</si>
  <si>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</si>
  <si>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</si>
  <si>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</si>
  <si>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</si>
  <si>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</si>
  <si>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</si>
  <si>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</si>
  <si>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</si>
  <si>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</si>
  <si>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</si>
  <si>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</si>
  <si>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</si>
  <si>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</si>
  <si>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</si>
  <si>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</si>
  <si>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</si>
  <si>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</si>
  <si>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</si>
  <si>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</si>
  <si>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</si>
  <si>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</si>
  <si>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</si>
  <si>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</si>
  <si>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</si>
  <si>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</si>
  <si>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</si>
  <si>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</si>
  <si>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</si>
  <si>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</si>
  <si>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</si>
  <si>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</si>
  <si>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</si>
  <si>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</si>
  <si>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</si>
  <si>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</si>
  <si>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</si>
  <si>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</si>
  <si>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</si>
  <si>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</si>
  <si>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</si>
  <si>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</si>
  <si>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</si>
  <si>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</si>
  <si>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</si>
  <si>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</si>
  <si>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</si>
  <si>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</si>
  <si>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</si>
  <si>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</si>
  <si>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</si>
  <si>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</si>
  <si>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</si>
  <si>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</si>
  <si>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</si>
  <si>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</si>
  <si>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</si>
  <si>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</si>
  <si>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</si>
  <si>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</si>
  <si>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</si>
  <si>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</si>
  <si>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</si>
  <si>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</si>
  <si>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</si>
  <si>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</si>
  <si>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</si>
  <si>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</si>
  <si>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</si>
  <si>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</si>
  <si>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</si>
  <si>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</si>
  <si>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</si>
  <si>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</si>
  <si>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</si>
  <si>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</si>
  <si>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</si>
  <si>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</si>
  <si>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</si>
  <si>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</si>
  <si>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</si>
  <si>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</si>
  <si>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</si>
  <si>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</si>
  <si>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</si>
  <si>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</si>
  <si>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</si>
  <si>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</si>
  <si>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</si>
  <si>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</si>
  <si>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</si>
  <si>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</si>
  <si>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</si>
  <si>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</si>
  <si>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</si>
  <si>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</si>
  <si>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</si>
  <si>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</si>
  <si>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</si>
  <si>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</si>
  <si>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</si>
  <si>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</si>
  <si>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</si>
  <si>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</si>
  <si>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</si>
  <si>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</si>
  <si>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</si>
  <si>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</si>
  <si>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</si>
  <si>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</si>
  <si>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</si>
  <si>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</si>
  <si>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</si>
  <si>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</si>
  <si>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</si>
  <si>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</si>
  <si>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</si>
  <si>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</si>
  <si>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</si>
  <si>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</si>
  <si>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</si>
  <si>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</si>
  <si>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</si>
  <si>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</si>
  <si>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</si>
  <si>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</si>
  <si>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</si>
  <si>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</si>
  <si>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</si>
  <si>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</si>
  <si>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</si>
  <si>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</si>
  <si>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</si>
  <si>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</si>
  <si>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</si>
  <si>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</si>
  <si>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</si>
  <si>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</si>
  <si>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</si>
  <si>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</si>
  <si>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</si>
  <si>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</si>
  <si>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</si>
  <si>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</si>
  <si>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</si>
  <si>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</si>
  <si>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</si>
  <si>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</si>
  <si>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</si>
  <si>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</si>
  <si>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</si>
  <si>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</si>
  <si>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</si>
  <si>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</si>
  <si>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</si>
  <si>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</si>
  <si>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</si>
  <si>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</si>
  <si>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</si>
  <si>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</si>
  <si>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</si>
  <si>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</si>
  <si>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</si>
  <si>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</si>
  <si>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</si>
  <si>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</si>
  <si>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</si>
  <si>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</si>
  <si>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</si>
  <si>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</si>
  <si>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</si>
  <si>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</si>
  <si>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</si>
  <si>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</si>
  <si>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</si>
  <si>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</si>
  <si>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</si>
  <si>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</si>
  <si>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</si>
  <si>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</si>
  <si>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</si>
  <si>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</si>
  <si>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</si>
  <si>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</si>
  <si>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</si>
  <si>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</si>
  <si>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</si>
  <si>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</si>
  <si>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</si>
  <si>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</si>
  <si>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</si>
  <si>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</si>
  <si>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</si>
  <si>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</si>
  <si>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</si>
  <si>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</si>
  <si>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</si>
  <si>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</si>
  <si>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</si>
  <si>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</si>
  <si>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</si>
  <si>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</si>
  <si>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</si>
  <si>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</si>
  <si>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</si>
  <si>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</si>
  <si>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</si>
  <si>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</si>
  <si>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</si>
  <si>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</si>
  <si>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</si>
  <si>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</si>
  <si>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</si>
  <si>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</si>
  <si>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</si>
  <si>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</si>
  <si>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</si>
  <si>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</si>
  <si>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</si>
  <si>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</si>
  <si>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</si>
  <si>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</si>
  <si>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</si>
  <si>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</si>
  <si>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</si>
  <si>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</si>
  <si>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</si>
  <si>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</si>
  <si>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</si>
  <si>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</si>
  <si>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</si>
  <si>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</si>
  <si>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</si>
  <si>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</si>
  <si>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</si>
  <si>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</si>
  <si>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</si>
  <si>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</si>
  <si>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</si>
  <si>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</si>
  <si>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</si>
  <si>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</si>
  <si>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</si>
  <si>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</si>
  <si>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</si>
  <si>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</si>
  <si>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</si>
  <si>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</si>
  <si>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</si>
  <si>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</si>
  <si>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</si>
  <si>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</si>
  <si>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</si>
  <si>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</si>
  <si>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</si>
  <si>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</si>
  <si>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</si>
  <si>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</si>
  <si>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</si>
  <si>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</si>
  <si>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</si>
  <si>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</si>
  <si>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</si>
  <si>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</si>
  <si>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</si>
  <si>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</si>
  <si>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</si>
  <si>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</si>
  <si>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</si>
  <si>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</si>
  <si>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</si>
  <si>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</si>
  <si>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</si>
  <si>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</si>
  <si>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</si>
  <si>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</si>
  <si>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</si>
  <si>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</si>
  <si>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</si>
  <si>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</si>
  <si>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</si>
  <si>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</si>
  <si>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</si>
  <si>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</si>
  <si>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</si>
  <si>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</si>
  <si>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</si>
  <si>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</si>
  <si>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</si>
  <si>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</si>
  <si>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</si>
  <si>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</si>
  <si>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</si>
  <si>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</si>
  <si>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</si>
  <si>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</si>
  <si>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</si>
  <si>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</si>
  <si>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</si>
  <si>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</si>
  <si>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</si>
  <si>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</si>
  <si>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</si>
  <si>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</si>
  <si>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</si>
  <si>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</si>
  <si>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</si>
  <si>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</si>
  <si>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</si>
  <si>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</si>
  <si>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</si>
  <si>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</si>
  <si>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</si>
  <si>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</si>
  <si>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</si>
  <si>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</si>
  <si>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</si>
  <si>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</si>
  <si>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</si>
  <si>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</si>
  <si>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</si>
  <si>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</si>
  <si>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</si>
  <si>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</si>
  <si>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</si>
  <si>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</si>
  <si>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</si>
  <si>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</si>
  <si>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</si>
  <si>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</si>
  <si>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</si>
  <si>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</si>
  <si>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</si>
  <si>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</si>
  <si>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</si>
  <si>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</si>
  <si>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</si>
  <si>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</si>
  <si>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</si>
  <si>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</si>
  <si>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</si>
  <si>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</si>
  <si>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</si>
  <si>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</si>
  <si>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</si>
  <si>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</si>
  <si>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</si>
  <si>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</si>
  <si>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</si>
  <si>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</si>
  <si>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</si>
  <si>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</si>
  <si>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</si>
  <si>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</si>
  <si>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</si>
  <si>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</si>
  <si>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</si>
  <si>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</si>
  <si>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</si>
  <si>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</si>
  <si>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</si>
  <si>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</si>
  <si>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</si>
  <si>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</si>
  <si>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</si>
  <si>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</si>
  <si>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</si>
  <si>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</si>
  <si>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</si>
  <si>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</si>
  <si>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</si>
  <si>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</si>
  <si>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</si>
  <si>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</si>
  <si>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</si>
  <si>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</si>
  <si>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</si>
  <si>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</si>
  <si>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</si>
  <si>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</si>
  <si>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</si>
  <si>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</si>
  <si>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</si>
  <si>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</si>
  <si>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</si>
  <si>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</si>
  <si>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</si>
  <si>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</si>
  <si>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</si>
  <si>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</si>
  <si>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</si>
  <si>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</si>
  <si>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</si>
  <si>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</si>
  <si>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</si>
  <si>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</si>
  <si>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</si>
  <si>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</si>
  <si>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</si>
  <si>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</si>
  <si>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</si>
  <si>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</si>
  <si>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</si>
  <si>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</si>
  <si>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</si>
  <si>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</si>
  <si>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</si>
  <si>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</si>
  <si>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</si>
  <si>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</si>
  <si>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</si>
  <si>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</si>
  <si>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</si>
  <si>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</si>
  <si>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</si>
  <si>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</si>
  <si>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</si>
  <si>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</si>
  <si>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</si>
  <si>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</si>
  <si>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</si>
  <si>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</si>
  <si>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</si>
  <si>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</si>
  <si>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</si>
  <si>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</si>
  <si>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</si>
  <si>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</si>
  <si>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</si>
  <si>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</si>
  <si>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</si>
  <si>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</si>
  <si>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</si>
  <si>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</si>
  <si>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</si>
  <si>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</si>
  <si>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</si>
  <si>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</si>
  <si>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</si>
  <si>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</si>
  <si>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</si>
  <si>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</si>
  <si>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</si>
  <si>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</si>
  <si>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</si>
  <si>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</si>
  <si>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</si>
  <si>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</si>
  <si>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</si>
  <si>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</si>
  <si>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</si>
  <si>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</si>
  <si>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</si>
  <si>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</si>
  <si>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</si>
  <si>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</si>
  <si>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</si>
  <si>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</si>
  <si>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</si>
  <si>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</si>
  <si>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</si>
  <si>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</si>
  <si>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</si>
  <si>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</si>
  <si>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</si>
  <si>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</si>
  <si>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</si>
  <si>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</si>
  <si>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</si>
  <si>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</si>
  <si>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</si>
  <si>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</si>
  <si>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</si>
  <si>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</si>
  <si>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</si>
  <si>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</si>
  <si>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</si>
  <si>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</si>
  <si>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</si>
  <si>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</si>
  <si>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</si>
  <si>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</si>
  <si>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</si>
  <si>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</si>
  <si>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</si>
  <si>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</si>
  <si>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</si>
  <si>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</si>
  <si>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</si>
  <si>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</si>
  <si>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</si>
  <si>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</si>
  <si>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</si>
  <si>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</si>
  <si>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</si>
  <si>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</si>
  <si>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</si>
  <si>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</si>
  <si>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</si>
  <si>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</si>
  <si>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</si>
  <si>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</si>
  <si>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</si>
  <si>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</si>
  <si>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</si>
  <si>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</si>
  <si>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</si>
  <si>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</si>
  <si>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</si>
  <si>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</si>
  <si>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</si>
  <si>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</si>
  <si>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</si>
  <si>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</si>
  <si>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</si>
  <si>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</si>
  <si>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</si>
  <si>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</si>
  <si>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</si>
  <si>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</si>
  <si>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</si>
  <si>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</si>
  <si>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</si>
  <si>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</si>
  <si>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</si>
  <si>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</si>
  <si>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</si>
  <si>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</si>
  <si>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</si>
  <si>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</si>
  <si>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</si>
  <si>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</si>
  <si>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</si>
  <si>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</si>
  <si>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</si>
  <si>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</si>
  <si>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</si>
  <si>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</si>
  <si>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</si>
  <si>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</si>
  <si>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</si>
  <si>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</si>
  <si>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</si>
  <si>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</si>
  <si>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</si>
  <si>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</si>
  <si>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</si>
  <si>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</si>
  <si>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</si>
  <si>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</si>
  <si>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</si>
  <si>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</si>
  <si>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</si>
  <si>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</si>
  <si>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</si>
  <si>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</si>
  <si>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</si>
  <si>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</si>
  <si>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</si>
  <si>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</si>
  <si>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</si>
  <si>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</si>
  <si>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</si>
  <si>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</si>
  <si>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</si>
  <si>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</si>
  <si>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</si>
  <si>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</si>
  <si>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</si>
  <si>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</si>
  <si>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</si>
  <si>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</si>
  <si>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</si>
  <si>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</si>
  <si>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</si>
  <si>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</si>
  <si>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</si>
  <si>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</si>
  <si>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</si>
  <si>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</si>
  <si>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</si>
  <si>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</si>
  <si>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</si>
  <si>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</si>
  <si>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</si>
  <si>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</si>
  <si>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</si>
  <si>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</si>
  <si>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</si>
  <si>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</si>
  <si>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</si>
  <si>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</si>
  <si>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</si>
  <si>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</si>
  <si>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</si>
  <si>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</si>
  <si>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</si>
  <si>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</si>
  <si>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</si>
  <si>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</si>
  <si>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</si>
  <si>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</si>
  <si>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</si>
  <si>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</si>
  <si>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</si>
  <si>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</si>
  <si>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</si>
  <si>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</si>
  <si>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</si>
  <si>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</si>
  <si>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</si>
  <si>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</si>
  <si>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</si>
  <si>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</si>
  <si>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</si>
  <si>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</si>
  <si>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</si>
  <si>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</si>
  <si>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</si>
  <si>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</si>
  <si>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</si>
  <si>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</si>
  <si>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</si>
  <si>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</si>
  <si>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</si>
  <si>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</si>
  <si>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</si>
  <si>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</si>
  <si>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</si>
  <si>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</si>
  <si>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</si>
  <si>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</si>
  <si>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</si>
  <si>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</si>
  <si>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</si>
  <si>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</si>
  <si>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</si>
  <si>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</si>
  <si>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</si>
  <si>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</si>
  <si>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</si>
  <si>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</si>
  <si>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</si>
  <si>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</si>
  <si>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</si>
  <si>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</si>
  <si>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</si>
  <si>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</si>
  <si>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</si>
  <si>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</si>
  <si>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</si>
  <si>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</si>
  <si>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</si>
  <si>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</si>
  <si>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</si>
  <si>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</si>
  <si>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</si>
  <si>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</si>
  <si>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</si>
  <si>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</si>
  <si>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</si>
  <si>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</si>
  <si>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</si>
  <si>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</si>
  <si>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</si>
  <si>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</si>
  <si>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</si>
  <si>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</si>
  <si>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</si>
  <si>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</si>
  <si>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</si>
  <si>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</si>
  <si>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</si>
  <si>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</si>
  <si>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</si>
  <si>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</si>
  <si>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</si>
  <si>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</si>
  <si>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</si>
  <si>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</si>
  <si>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</si>
  <si>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</si>
  <si>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</si>
  <si>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</si>
  <si>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</si>
  <si>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</si>
  <si>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</si>
  <si>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</si>
  <si>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</si>
  <si>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</si>
  <si>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</si>
  <si>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</si>
  <si>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</si>
  <si>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</si>
  <si>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</si>
  <si>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</si>
  <si>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</si>
  <si>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</si>
  <si>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</si>
  <si>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</si>
  <si>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</si>
  <si>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</si>
  <si>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</si>
  <si>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</si>
  <si>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</si>
  <si>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</si>
  <si>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</si>
  <si>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</si>
  <si>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</si>
  <si>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</si>
  <si>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</si>
  <si>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</si>
  <si>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</si>
  <si>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</si>
  <si>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</si>
  <si>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</si>
  <si>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</si>
  <si>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</si>
  <si>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</si>
  <si>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</si>
  <si>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</si>
  <si>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</si>
  <si>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</si>
  <si>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</si>
  <si>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</si>
  <si>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</si>
  <si>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</si>
  <si>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</si>
  <si>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</si>
  <si>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</si>
  <si>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</si>
  <si>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</si>
  <si>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</si>
  <si>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</si>
  <si>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</si>
  <si>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</si>
  <si>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</si>
  <si>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</si>
  <si>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</si>
  <si>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</si>
  <si>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</si>
  <si>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</si>
  <si>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</si>
  <si>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</si>
  <si>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</si>
  <si>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</si>
  <si>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</si>
  <si>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</si>
  <si>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</si>
  <si>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</si>
  <si>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</si>
  <si>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</si>
  <si>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</si>
  <si>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</si>
  <si>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</si>
  <si>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</si>
  <si>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</si>
  <si>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</si>
  <si>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</si>
  <si>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</si>
  <si>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</si>
  <si>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</si>
  <si>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</si>
  <si>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</si>
  <si>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</si>
  <si>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</si>
  <si>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</si>
  <si>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</si>
  <si>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</si>
  <si>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</si>
  <si>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</si>
  <si>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</si>
  <si>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</si>
  <si>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</si>
  <si>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</si>
  <si>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</si>
  <si>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</si>
  <si>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</si>
  <si>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</si>
  <si>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</si>
  <si>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</si>
  <si>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</si>
  <si>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</si>
  <si>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</si>
  <si>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</si>
  <si>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</si>
  <si>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</si>
  <si>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</si>
  <si>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</si>
  <si>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</si>
  <si>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</si>
  <si>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</si>
  <si>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</si>
  <si>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</si>
  <si>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</si>
  <si>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</si>
  <si>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</si>
  <si>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</si>
  <si>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</si>
  <si>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</si>
  <si>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</si>
  <si>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</si>
  <si>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</si>
  <si>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</si>
  <si>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</si>
  <si>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</si>
  <si>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</si>
  <si>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</si>
  <si>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</si>
  <si>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</si>
  <si>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</si>
  <si>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</si>
  <si>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</si>
  <si>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</si>
  <si>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</si>
  <si>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</si>
  <si>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</si>
  <si>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</si>
  <si>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</si>
  <si>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</si>
  <si>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</si>
  <si>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</si>
  <si>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</si>
  <si>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</si>
  <si>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</si>
  <si>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</si>
  <si>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</si>
  <si>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</si>
  <si>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</si>
  <si>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</si>
  <si>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</si>
  <si>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</si>
  <si>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</si>
  <si>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</si>
  <si>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</si>
  <si>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</si>
  <si>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</si>
  <si>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</si>
  <si>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</si>
  <si>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</si>
  <si>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</si>
  <si>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</si>
  <si>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</si>
  <si>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</si>
  <si>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</si>
  <si>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</si>
  <si>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</si>
  <si>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</si>
  <si>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</si>
  <si>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</si>
  <si>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</si>
  <si>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</si>
  <si>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</si>
  <si>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</si>
  <si>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</si>
  <si>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</si>
  <si>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</si>
  <si>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</si>
  <si>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</si>
  <si>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</si>
  <si>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</si>
  <si>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</si>
  <si>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</si>
  <si>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</si>
  <si>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</si>
  <si>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</si>
  <si>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</si>
  <si>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</si>
  <si>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</si>
  <si>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</si>
  <si>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</si>
  <si>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</si>
  <si>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</si>
  <si>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</si>
  <si>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</si>
  <si>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</si>
  <si>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</si>
  <si>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</si>
  <si>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</si>
  <si>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</si>
  <si>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</si>
  <si>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</si>
  <si>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</si>
  <si>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</si>
  <si>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</si>
  <si>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</si>
  <si>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</si>
  <si>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</si>
  <si>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</si>
  <si>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</si>
  <si>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</si>
  <si>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</si>
  <si>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</si>
  <si>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</si>
  <si>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</si>
  <si>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</si>
  <si>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</si>
  <si>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</si>
  <si>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</si>
  <si>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</si>
  <si>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</si>
  <si>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</si>
  <si>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</si>
  <si>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</si>
  <si>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</si>
  <si>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</si>
  <si>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</si>
  <si>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</si>
  <si>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</si>
  <si>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</si>
  <si>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</si>
  <si>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</si>
  <si>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</si>
  <si>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</si>
  <si>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</si>
  <si>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</si>
  <si>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</si>
  <si>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</si>
  <si>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</si>
  <si>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</si>
  <si>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</si>
  <si>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</si>
  <si>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</si>
  <si>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</si>
  <si>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</si>
  <si>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</si>
  <si>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</si>
  <si>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</si>
  <si>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</si>
  <si>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</si>
  <si>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</si>
  <si>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</si>
  <si>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</si>
  <si>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</si>
  <si>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</si>
  <si>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</si>
  <si>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</si>
  <si>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</si>
  <si>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</si>
  <si>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</si>
  <si>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</si>
  <si>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</si>
  <si>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</si>
  <si>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</si>
  <si>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</si>
  <si>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</si>
  <si>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</si>
  <si>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</si>
  <si>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</si>
  <si>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</si>
  <si>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</si>
  <si>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</si>
  <si>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</si>
  <si>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</si>
  <si>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</si>
  <si>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</si>
  <si>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</si>
  <si>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</si>
  <si>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</si>
  <si>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</si>
  <si>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</si>
  <si>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</si>
  <si>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</si>
  <si>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</si>
  <si>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</si>
  <si>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</si>
  <si>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</si>
  <si>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</si>
  <si>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</si>
  <si>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</si>
  <si>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</si>
  <si>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</si>
  <si>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</si>
  <si>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</si>
  <si>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</si>
  <si>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</si>
  <si>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</si>
  <si>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</si>
  <si>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</si>
  <si>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</si>
  <si>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</si>
  <si>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</si>
  <si>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</si>
  <si>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</si>
  <si>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</si>
  <si>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</si>
  <si>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</si>
  <si>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</si>
  <si>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</si>
  <si>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</si>
  <si>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</si>
  <si>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</si>
  <si>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</si>
  <si>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</si>
  <si>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</si>
  <si>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</si>
  <si>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</si>
  <si>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</si>
  <si>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</si>
  <si>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</si>
  <si>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</si>
  <si>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</si>
  <si>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</si>
  <si>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</si>
  <si>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</si>
  <si>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</si>
  <si>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</si>
  <si>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</si>
  <si>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</si>
  <si>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</si>
  <si>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</si>
  <si>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</si>
  <si>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</si>
  <si>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</si>
  <si>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</si>
  <si>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</si>
  <si>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</si>
  <si>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</si>
  <si>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</si>
  <si>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</si>
  <si>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</si>
  <si>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</si>
  <si>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</si>
  <si>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</si>
  <si>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</si>
  <si>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</si>
  <si>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</si>
  <si>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</si>
  <si>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</si>
  <si>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</si>
  <si>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</si>
  <si>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</si>
  <si>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</si>
  <si>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</si>
  <si>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</si>
  <si>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</si>
  <si>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</si>
  <si>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</si>
  <si>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</si>
  <si>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</si>
  <si>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</si>
  <si>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</si>
  <si>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</si>
  <si>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</si>
  <si>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</si>
  <si>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</si>
  <si>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</si>
  <si>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</si>
  <si>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</si>
  <si>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</si>
  <si>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</si>
  <si>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</si>
  <si>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</si>
  <si>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</si>
  <si>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</si>
  <si>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</si>
  <si>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</si>
  <si>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</si>
  <si>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</si>
  <si>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</si>
  <si>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</si>
  <si>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</si>
  <si>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</si>
  <si>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</si>
  <si>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</si>
  <si>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</si>
  <si>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</si>
  <si>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</si>
  <si>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</si>
  <si>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</si>
  <si>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</si>
  <si>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</si>
  <si>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</si>
  <si>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</si>
  <si>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</si>
  <si>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</si>
  <si>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</si>
  <si>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</si>
  <si>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</si>
  <si>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</si>
  <si>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</si>
  <si>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</si>
  <si>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</si>
  <si>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</si>
  <si>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</si>
  <si>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</si>
  <si>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</si>
  <si>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</si>
  <si>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</si>
  <si>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</si>
  <si>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</si>
  <si>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</si>
  <si>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</si>
  <si>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</si>
  <si>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</si>
  <si>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</si>
  <si>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</si>
  <si>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</si>
  <si>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</si>
  <si>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</si>
  <si>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</si>
  <si>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</si>
  <si>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</si>
  <si>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</si>
  <si>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</si>
  <si>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</si>
  <si>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</si>
  <si>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</si>
  <si>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</si>
  <si>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</si>
  <si>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</si>
  <si>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</si>
  <si>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</si>
  <si>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</si>
  <si>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</si>
  <si>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</si>
  <si>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</si>
  <si>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</si>
  <si>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</si>
  <si>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</si>
  <si>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</si>
  <si>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</si>
  <si>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</si>
  <si>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</si>
  <si>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</si>
  <si>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</si>
  <si>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</si>
  <si>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</si>
  <si>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</si>
  <si>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</si>
  <si>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</si>
  <si>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</si>
  <si>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</si>
  <si>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</si>
  <si>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</si>
  <si>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</si>
  <si>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</si>
  <si>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</si>
  <si>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</si>
  <si>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</si>
  <si>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</si>
  <si>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</si>
  <si>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</si>
  <si>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</si>
  <si>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</si>
  <si>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</si>
  <si>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</si>
  <si>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</si>
  <si>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</si>
  <si>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</si>
  <si>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</si>
  <si>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</si>
  <si>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</si>
  <si>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</si>
  <si>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</si>
  <si>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</si>
  <si>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</si>
  <si>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</si>
  <si>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</si>
  <si>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</si>
  <si>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</si>
  <si>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</si>
  <si>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</si>
  <si>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</si>
  <si>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</si>
  <si>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</si>
  <si>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</si>
  <si>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</si>
  <si>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</si>
  <si>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</si>
  <si>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</si>
  <si>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</si>
  <si>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</si>
  <si>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</si>
  <si>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</si>
  <si>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</si>
  <si>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</si>
  <si>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</si>
  <si>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</si>
  <si>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</si>
  <si>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</si>
  <si>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</si>
  <si>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</si>
  <si>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</si>
  <si>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</si>
  <si>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</si>
  <si>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</si>
  <si>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</si>
  <si>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</si>
  <si>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</si>
  <si>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</si>
  <si>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</si>
  <si>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</si>
  <si>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</si>
  <si>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</si>
  <si>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</si>
  <si>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</si>
  <si>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</si>
  <si>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</si>
  <si>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</si>
  <si>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</si>
  <si>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</si>
  <si>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</si>
  <si>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</si>
  <si>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</si>
  <si>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</si>
  <si>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</si>
  <si>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</si>
  <si>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</si>
  <si>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</si>
  <si>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</si>
  <si>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</si>
  <si>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</si>
  <si>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</si>
  <si>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</si>
  <si>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</si>
  <si>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</si>
  <si>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</si>
  <si>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</si>
  <si>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</si>
  <si>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</si>
  <si>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</si>
  <si>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</si>
  <si>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</si>
  <si>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</si>
  <si>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</si>
  <si>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</si>
  <si>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</si>
  <si>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</si>
  <si>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</si>
  <si>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</si>
  <si>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</si>
  <si>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</si>
  <si>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</si>
  <si>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</si>
  <si>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</si>
  <si>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</si>
  <si>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</si>
  <si>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</si>
  <si>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</si>
  <si>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</si>
  <si>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</si>
  <si>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</si>
  <si>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</si>
  <si>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</si>
  <si>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</si>
  <si>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</si>
  <si>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</si>
  <si>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</si>
  <si>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</si>
  <si>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</si>
  <si>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</si>
  <si>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</si>
  <si>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</si>
  <si>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</si>
  <si>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</si>
  <si>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</si>
  <si>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</si>
  <si>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</si>
  <si>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</si>
  <si>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</si>
  <si>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</si>
  <si>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</si>
  <si>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</si>
  <si>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</si>
  <si>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</si>
  <si>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</si>
  <si>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</si>
  <si>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</si>
  <si>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</si>
  <si>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</si>
  <si>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</si>
  <si>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</si>
  <si>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</si>
  <si>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</si>
  <si>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</si>
  <si>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</si>
  <si>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</si>
  <si>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</si>
  <si>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</si>
  <si>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</si>
  <si>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</si>
  <si>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</si>
  <si>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</si>
  <si>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</si>
  <si>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</si>
  <si>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</si>
  <si>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</si>
  <si>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</si>
  <si>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</si>
  <si>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</si>
  <si>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</si>
  <si>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</si>
  <si>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</si>
  <si>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</si>
  <si>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</si>
  <si>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</si>
  <si>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</si>
  <si>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</si>
  <si>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</si>
  <si>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</si>
  <si>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</si>
  <si>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</si>
  <si>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</si>
  <si>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</si>
  <si>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</si>
  <si>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</si>
  <si>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</si>
  <si>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</si>
  <si>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</si>
  <si>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</si>
  <si>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</si>
  <si>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</si>
  <si>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</si>
  <si>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</si>
  <si>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</si>
  <si>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</si>
  <si>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</si>
  <si>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</si>
  <si>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</si>
  <si>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</si>
  <si>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</si>
  <si>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</si>
  <si>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</si>
  <si>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</si>
  <si>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</si>
  <si>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</si>
  <si>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</si>
  <si>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</si>
  <si>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</si>
  <si>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</si>
  <si>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</si>
  <si>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</si>
  <si>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</si>
  <si>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</si>
  <si>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</si>
  <si>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</si>
  <si>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</si>
  <si>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</si>
  <si>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</si>
  <si>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</si>
  <si>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</si>
  <si>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</si>
  <si>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</si>
  <si>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</si>
  <si>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</si>
  <si>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</si>
  <si>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</si>
  <si>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</si>
  <si>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</si>
  <si>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</si>
  <si>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</si>
  <si>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</si>
  <si>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</si>
  <si>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</si>
  <si>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</si>
  <si>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</si>
  <si>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</si>
  <si>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</si>
  <si>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</si>
  <si>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</si>
  <si>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</si>
  <si>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</si>
  <si>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</si>
  <si>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</si>
  <si>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</si>
  <si>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</si>
  <si>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</si>
  <si>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</si>
  <si>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</si>
  <si>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</si>
  <si>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</si>
  <si>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</si>
  <si>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</si>
  <si>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</si>
  <si>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</si>
  <si>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</si>
  <si>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</si>
  <si>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</si>
  <si>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</si>
  <si>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</si>
  <si>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</si>
  <si>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</si>
  <si>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</si>
  <si>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</si>
  <si>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</si>
  <si>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</si>
  <si>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</si>
  <si>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</si>
  <si>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</si>
  <si>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</si>
  <si>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</si>
  <si>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</si>
  <si>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</si>
  <si>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</si>
  <si>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</si>
  <si>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</si>
  <si>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</si>
  <si>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</si>
  <si>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</si>
  <si>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</si>
  <si>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</si>
  <si>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</si>
  <si>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</si>
  <si>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</si>
  <si>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</si>
  <si>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</si>
  <si>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</si>
  <si>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</si>
  <si>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</si>
  <si>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</si>
  <si>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</si>
  <si>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</si>
  <si>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</si>
  <si>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</si>
  <si>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</si>
  <si>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</si>
  <si>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</si>
  <si>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</si>
  <si>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</si>
  <si>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</si>
  <si>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</si>
  <si>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</si>
  <si>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</si>
  <si>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</si>
  <si>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</si>
  <si>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</si>
  <si>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</si>
  <si>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</si>
  <si>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</si>
  <si>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</si>
  <si>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</si>
  <si>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</si>
  <si>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</si>
  <si>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</si>
  <si>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</si>
  <si>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</si>
  <si>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</si>
  <si>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</si>
  <si>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</si>
  <si>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</si>
  <si>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</si>
  <si>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</si>
  <si>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</si>
  <si>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</si>
  <si>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</si>
  <si>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</si>
  <si>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</si>
  <si>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</si>
  <si>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</si>
  <si>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</si>
  <si>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</si>
  <si>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</si>
  <si>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</si>
  <si>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</si>
  <si>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</si>
  <si>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</si>
  <si>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</si>
  <si>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</si>
  <si>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</si>
  <si>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</si>
  <si>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</si>
  <si>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</si>
  <si>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</si>
  <si>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</si>
  <si>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</si>
  <si>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</si>
  <si>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</si>
  <si>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</si>
  <si>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</si>
  <si>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</si>
  <si>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</si>
  <si>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</si>
  <si>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</si>
  <si>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</si>
  <si>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</si>
  <si>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</si>
  <si>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</si>
  <si>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</si>
  <si>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</si>
  <si>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</si>
  <si>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</si>
  <si>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</si>
  <si>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</si>
  <si>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</si>
  <si>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</si>
  <si>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</si>
  <si>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</si>
  <si>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</si>
  <si>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</si>
  <si>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</si>
  <si>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</si>
  <si>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</si>
  <si>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</si>
  <si>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</si>
  <si>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</si>
  <si>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</si>
  <si>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</si>
  <si>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</si>
  <si>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</si>
  <si>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</si>
  <si>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</si>
  <si>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</si>
  <si>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</si>
  <si>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</si>
  <si>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</si>
  <si>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</si>
  <si>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</si>
  <si>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</si>
  <si>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</si>
  <si>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</si>
  <si>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</si>
  <si>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</si>
  <si>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</si>
  <si>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</si>
  <si>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</si>
  <si>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</si>
  <si>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</si>
  <si>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</si>
  <si>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</si>
  <si>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</si>
  <si>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</si>
  <si>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</si>
  <si>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</si>
  <si>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</si>
  <si>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</si>
  <si>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</si>
  <si>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</si>
  <si>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</si>
  <si>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</si>
  <si>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</si>
  <si>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</si>
  <si>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</si>
  <si>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</si>
  <si>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</si>
  <si>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</si>
  <si>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</si>
  <si>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</si>
  <si>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</si>
  <si>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</si>
  <si>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</si>
  <si>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</si>
  <si>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</si>
  <si>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</si>
  <si>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</si>
  <si>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</si>
  <si>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</si>
  <si>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</si>
  <si>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</si>
  <si>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</si>
  <si>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</si>
  <si>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</si>
  <si>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</si>
  <si>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</si>
  <si>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</si>
  <si>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</si>
  <si>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</si>
  <si>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</si>
  <si>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</si>
  <si>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</si>
  <si>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</si>
  <si>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</si>
  <si>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</si>
  <si>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</si>
  <si>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</si>
  <si>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</si>
  <si>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</si>
  <si>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</si>
  <si>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</si>
  <si>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</si>
  <si>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</si>
  <si>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</si>
  <si>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</si>
  <si>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</si>
  <si>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</si>
  <si>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</si>
  <si>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</si>
  <si>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</si>
  <si>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</si>
  <si>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</si>
  <si>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</si>
  <si>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</si>
  <si>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</si>
  <si>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</si>
  <si>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</si>
  <si>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</si>
  <si>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</si>
  <si>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</si>
  <si>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</si>
  <si>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</si>
  <si>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</si>
  <si>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</si>
  <si>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</si>
  <si>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</si>
  <si>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</si>
  <si>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</si>
  <si>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</si>
  <si>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</si>
  <si>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</si>
  <si>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</si>
  <si>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</si>
  <si>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</si>
  <si>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</si>
  <si>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</si>
  <si>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</si>
  <si>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</si>
  <si>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</si>
  <si>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</si>
  <si>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</si>
  <si>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</si>
  <si>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</si>
  <si>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</si>
  <si>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</si>
  <si>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</si>
  <si>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</si>
  <si>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</si>
  <si>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</si>
  <si>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</si>
  <si>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</si>
  <si>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</si>
  <si>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</si>
  <si>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</si>
  <si>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</si>
  <si>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</si>
  <si>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</si>
  <si>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</si>
  <si>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</si>
  <si>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</si>
  <si>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</si>
  <si>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</si>
  <si>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</si>
  <si>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</si>
  <si>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</si>
  <si>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</si>
  <si>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</si>
  <si>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</si>
  <si>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</si>
  <si>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</si>
  <si>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</si>
  <si>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</si>
  <si>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</si>
  <si>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</si>
  <si>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</si>
  <si>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</si>
  <si>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</si>
  <si>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</si>
  <si>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</si>
  <si>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</si>
  <si>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</si>
  <si>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</si>
  <si>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</si>
  <si>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</si>
  <si>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</si>
  <si>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</si>
  <si>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</si>
  <si>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</si>
  <si>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</si>
  <si>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</si>
  <si>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</si>
  <si>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</si>
  <si>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</si>
  <si>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</si>
  <si>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</si>
  <si>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</si>
  <si>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</si>
  <si>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</si>
  <si>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</si>
  <si>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</si>
  <si>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</si>
  <si>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</si>
  <si>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</si>
  <si>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</si>
  <si>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</si>
  <si>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</si>
  <si>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</si>
  <si>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</si>
  <si>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</si>
  <si>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</si>
  <si>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</si>
  <si>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</si>
  <si>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</si>
  <si>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</si>
  <si>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</si>
  <si>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</si>
  <si>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</si>
  <si>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</si>
  <si>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</si>
  <si>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</si>
  <si>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</si>
  <si>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</si>
  <si>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</si>
  <si>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</si>
  <si>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</si>
  <si>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</si>
  <si>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</si>
  <si>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</si>
  <si>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</si>
  <si>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</si>
  <si>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</si>
  <si>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</si>
  <si>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</si>
  <si>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</si>
  <si>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</si>
  <si>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</si>
  <si>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</si>
  <si>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</si>
  <si>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</si>
  <si>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</si>
  <si>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</si>
  <si>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</si>
  <si>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</si>
  <si>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</si>
  <si>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</si>
  <si>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</si>
  <si>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</si>
  <si>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</si>
  <si>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</si>
  <si>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</si>
  <si>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</si>
  <si>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</si>
  <si>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</si>
  <si>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</si>
  <si>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</si>
  <si>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</si>
  <si>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</si>
  <si>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</si>
  <si>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</si>
  <si>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</si>
  <si>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</si>
  <si>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</si>
  <si>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</si>
  <si>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</si>
  <si>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</si>
  <si>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</si>
  <si>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</si>
  <si>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</si>
  <si>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</si>
  <si>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</si>
  <si>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</si>
  <si>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</si>
  <si>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</si>
  <si>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</si>
  <si>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</si>
  <si>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</si>
  <si>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</si>
  <si>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</si>
  <si>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</si>
  <si>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</si>
  <si>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</si>
  <si>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</si>
  <si>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</si>
  <si>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</si>
  <si>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</si>
  <si>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</si>
  <si>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</si>
  <si>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</si>
  <si>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</si>
  <si>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</si>
  <si>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</si>
  <si>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</si>
  <si>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</si>
  <si>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</si>
  <si>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</si>
  <si>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</si>
  <si>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</si>
  <si>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</si>
  <si>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</si>
  <si>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</si>
  <si>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</si>
  <si>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</si>
  <si>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</si>
  <si>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</si>
  <si>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</si>
  <si>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</si>
  <si>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</si>
  <si>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</si>
  <si>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</si>
  <si>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</si>
  <si>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</si>
  <si>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</si>
  <si>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</si>
  <si>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</si>
  <si>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</si>
  <si>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</si>
  <si>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</si>
  <si>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</si>
  <si>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</si>
  <si>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</si>
  <si>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</si>
  <si>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</si>
  <si>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</si>
  <si>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</si>
  <si>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</si>
  <si>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</si>
  <si>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</si>
  <si>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</si>
  <si>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</si>
  <si>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</si>
  <si>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</si>
  <si>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</si>
  <si>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</si>
  <si>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</si>
  <si>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</si>
  <si>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</si>
  <si>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</si>
  <si>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</si>
  <si>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</si>
  <si>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</si>
  <si>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</si>
  <si>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</si>
  <si>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</si>
  <si>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</si>
  <si>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</si>
  <si>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</si>
  <si>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</si>
  <si>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</si>
  <si>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</si>
  <si>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</si>
  <si>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</si>
  <si>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</si>
  <si>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</si>
  <si>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</si>
  <si>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</si>
  <si>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</si>
  <si>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</si>
  <si>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</si>
  <si>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</si>
  <si>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</si>
  <si>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</si>
  <si>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</si>
  <si>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</si>
  <si>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</si>
  <si>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</si>
  <si>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</si>
  <si>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</si>
  <si>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</si>
  <si>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</si>
  <si>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</si>
  <si>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</si>
  <si>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</si>
  <si>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</si>
  <si>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</si>
  <si>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</si>
  <si>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</si>
  <si>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</si>
  <si>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</si>
  <si>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</si>
  <si>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</si>
  <si>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</si>
  <si>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</si>
  <si>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</si>
  <si>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</si>
  <si>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</si>
  <si>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</si>
  <si>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</si>
  <si>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</si>
  <si>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</si>
  <si>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</si>
  <si>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</si>
  <si>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</si>
  <si>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</si>
  <si>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</si>
  <si>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</si>
  <si>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</si>
  <si>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</si>
  <si>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</si>
  <si>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</si>
  <si>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</si>
  <si>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</si>
  <si>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</si>
  <si>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</si>
  <si>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</si>
  <si>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</si>
  <si>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</si>
  <si>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</si>
  <si>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</si>
  <si>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</si>
  <si>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</si>
  <si>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</si>
  <si>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</si>
  <si>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</si>
  <si>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</si>
  <si>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</si>
  <si>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</si>
  <si>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</si>
  <si>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</si>
  <si>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</si>
  <si>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</si>
  <si>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</si>
  <si>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</si>
  <si>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</si>
  <si>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</si>
  <si>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</si>
  <si>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</si>
  <si>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</si>
  <si>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</si>
  <si>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</si>
  <si>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</si>
  <si>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</si>
  <si>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</si>
  <si>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</si>
  <si>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</si>
  <si>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</si>
  <si>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</si>
  <si>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</si>
  <si>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</si>
  <si>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</si>
  <si>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</si>
  <si>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</si>
  <si>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</si>
  <si>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</si>
  <si>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</si>
  <si>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</si>
  <si>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</si>
  <si>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</si>
  <si>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</si>
  <si>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</si>
  <si>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</si>
  <si>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</si>
  <si>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</si>
  <si>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</si>
  <si>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</si>
  <si>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</si>
  <si>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</si>
  <si>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</si>
  <si>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</si>
  <si>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</si>
  <si>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</si>
  <si>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</si>
  <si>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</si>
  <si>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</si>
  <si>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</si>
  <si>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</si>
  <si>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</si>
  <si>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</si>
  <si>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</si>
  <si>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</si>
  <si>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</si>
  <si>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</si>
  <si>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</si>
  <si>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</si>
  <si>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</si>
  <si>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</si>
  <si>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</si>
  <si>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</si>
  <si>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</si>
  <si>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</si>
  <si>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</si>
  <si>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</si>
  <si>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</si>
  <si>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</si>
  <si>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</si>
  <si>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</si>
  <si>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</si>
  <si>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</si>
  <si>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</si>
  <si>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</si>
  <si>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</si>
  <si>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</si>
  <si>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</si>
  <si>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</si>
  <si>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</si>
  <si>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</si>
  <si>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</si>
  <si>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</si>
  <si>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</si>
  <si>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</si>
  <si>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</si>
  <si>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</si>
  <si>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</si>
  <si>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</si>
  <si>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</si>
  <si>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</si>
  <si>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</si>
  <si>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</si>
  <si>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</si>
  <si>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</si>
  <si>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</si>
  <si>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</si>
  <si>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</si>
  <si>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</si>
  <si>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</si>
  <si>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</si>
  <si>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</si>
  <si>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</si>
  <si>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</si>
  <si>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</si>
  <si>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</si>
  <si>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</si>
  <si>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</si>
  <si>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</si>
  <si>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</si>
  <si>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</si>
  <si>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</si>
  <si>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</si>
  <si>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</si>
  <si>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</si>
  <si>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</si>
  <si>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</si>
  <si>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</si>
  <si>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</si>
  <si>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</si>
  <si>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</si>
  <si>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</si>
  <si>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</si>
  <si>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</si>
  <si>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</si>
  <si>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</si>
  <si>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</si>
  <si>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</si>
  <si>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</si>
  <si>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</si>
  <si>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</si>
  <si>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</si>
  <si>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</si>
  <si>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</si>
  <si>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</si>
  <si>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</si>
  <si>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</si>
  <si>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</si>
  <si>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</si>
  <si>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</si>
  <si>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</si>
  <si>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</si>
  <si>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</si>
  <si>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</si>
  <si>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</si>
  <si>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</si>
  <si>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</si>
  <si>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</si>
  <si>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</si>
  <si>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</si>
  <si>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</si>
  <si>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</si>
  <si>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</si>
  <si>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</si>
  <si>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</si>
  <si>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</si>
  <si>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</si>
  <si>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</si>
  <si>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</si>
  <si>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</si>
  <si>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</si>
  <si>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</si>
  <si>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</si>
  <si>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</si>
  <si>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</si>
  <si>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</si>
  <si>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</si>
  <si>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</si>
  <si>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</si>
  <si>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</si>
  <si>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</si>
  <si>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</si>
  <si>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</si>
  <si>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</si>
  <si>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</si>
  <si>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</si>
  <si>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</si>
  <si>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</si>
  <si>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</si>
  <si>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</si>
  <si>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</si>
  <si>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</si>
  <si>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</si>
  <si>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</si>
  <si>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</si>
  <si>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</si>
  <si>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</si>
  <si>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</si>
  <si>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</si>
  <si>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</si>
  <si>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</si>
  <si>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</si>
  <si>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</si>
  <si>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</si>
  <si>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</si>
  <si>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</si>
  <si>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</si>
  <si>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</si>
  <si>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</si>
  <si>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</si>
  <si>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</si>
  <si>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</si>
  <si>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</si>
  <si>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</si>
  <si>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</si>
  <si>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</si>
  <si>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</si>
  <si>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</si>
  <si>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</si>
  <si>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</si>
  <si>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</si>
  <si>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</si>
  <si>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</si>
  <si>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</si>
  <si>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</si>
  <si>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</si>
  <si>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</si>
  <si>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</si>
  <si>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</si>
  <si>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</si>
  <si>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</si>
  <si>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</si>
  <si>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</si>
  <si>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</si>
  <si>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</si>
  <si>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</si>
  <si>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</si>
  <si>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</si>
  <si>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</si>
  <si>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</si>
  <si>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</si>
  <si>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</si>
  <si>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</si>
  <si>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</si>
  <si>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</si>
  <si>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</si>
  <si>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</si>
  <si>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</si>
  <si>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</si>
  <si>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</si>
  <si>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</si>
  <si>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</si>
  <si>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</si>
  <si>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</si>
  <si>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</si>
  <si>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</si>
  <si>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</si>
  <si>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</si>
  <si>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</si>
  <si>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</si>
  <si>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</si>
  <si>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</si>
  <si>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</si>
  <si>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</si>
  <si>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</si>
  <si>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</si>
  <si>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</si>
  <si>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</si>
  <si>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</si>
  <si>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</si>
  <si>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</si>
  <si>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</si>
  <si>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</si>
  <si>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</si>
  <si>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</si>
  <si>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</si>
  <si>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</si>
  <si>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</si>
  <si>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</si>
  <si>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</si>
  <si>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</si>
  <si>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</si>
  <si>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</si>
  <si>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</si>
  <si>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</si>
  <si>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</si>
  <si>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</si>
  <si>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</si>
  <si>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</si>
  <si>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</si>
  <si>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</si>
  <si>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</si>
  <si>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</si>
  <si>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</si>
  <si>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</si>
  <si>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</si>
  <si>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</si>
  <si>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</si>
  <si>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</si>
  <si>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</si>
  <si>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</si>
  <si>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</si>
  <si>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</si>
  <si>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</si>
  <si>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</si>
  <si>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</si>
  <si>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</si>
  <si>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</si>
  <si>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</si>
  <si>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</si>
  <si>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</si>
  <si>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</si>
  <si>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</si>
  <si>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</si>
  <si>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</si>
  <si>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</si>
  <si>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</si>
  <si>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</si>
  <si>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</si>
  <si>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</si>
  <si>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</si>
  <si>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</si>
  <si>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</si>
  <si>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</si>
  <si>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</si>
  <si>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</si>
  <si>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</si>
  <si>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</si>
  <si>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</si>
  <si>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</si>
  <si>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</si>
  <si>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</si>
  <si>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</si>
  <si>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</si>
  <si>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</si>
  <si>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</si>
  <si>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</si>
  <si>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</si>
  <si>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</si>
  <si>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</si>
  <si>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</si>
  <si>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</si>
  <si>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</si>
  <si>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</si>
  <si>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</si>
  <si>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</si>
  <si>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</si>
  <si>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</si>
  <si>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</si>
  <si>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</si>
  <si>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</si>
  <si>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</si>
  <si>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</si>
  <si>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</si>
  <si>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</si>
  <si>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</si>
  <si>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</si>
  <si>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</si>
  <si>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</si>
  <si>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</si>
  <si>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</si>
  <si>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</si>
  <si>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</si>
  <si>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</si>
  <si>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</si>
  <si>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</si>
  <si>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</si>
  <si>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</si>
  <si>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</si>
  <si>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</si>
  <si>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</si>
  <si>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</si>
  <si>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</si>
  <si>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</si>
  <si>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</si>
  <si>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</si>
  <si>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</si>
  <si>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</si>
  <si>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</si>
  <si>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</si>
  <si>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</si>
  <si>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</si>
  <si>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</si>
  <si>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</si>
  <si>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</si>
  <si>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</si>
  <si>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</si>
  <si>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</si>
  <si>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</si>
  <si>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</si>
  <si>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</si>
  <si>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</si>
  <si>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</si>
  <si>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</si>
  <si>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</si>
  <si>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</si>
  <si>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</si>
  <si>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</si>
  <si>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</si>
  <si>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</si>
  <si>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</si>
  <si>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</si>
  <si>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</si>
  <si>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</si>
  <si>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</si>
  <si>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</si>
  <si>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</si>
  <si>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</si>
  <si>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</si>
  <si>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</si>
  <si>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</si>
  <si>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</si>
  <si>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</si>
  <si>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</si>
  <si>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</si>
  <si>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</si>
  <si>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</si>
  <si>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</si>
  <si>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</si>
  <si>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</si>
  <si>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</si>
  <si>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</si>
  <si>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</si>
  <si>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</si>
  <si>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</si>
  <si>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</si>
  <si>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</si>
  <si>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</si>
  <si>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</si>
  <si>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</si>
  <si>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</si>
  <si>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</si>
  <si>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</si>
  <si>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</si>
  <si>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</si>
  <si>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</si>
  <si>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</si>
  <si>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</si>
  <si>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</si>
  <si>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</si>
  <si>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</si>
  <si>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</si>
  <si>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</si>
  <si>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</si>
  <si>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</si>
  <si>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</si>
  <si>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</si>
  <si>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</si>
  <si>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</si>
  <si>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</si>
  <si>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</si>
  <si>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</si>
  <si>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</si>
  <si>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</si>
  <si>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</si>
  <si>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</si>
  <si>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</si>
  <si>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</si>
  <si>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</si>
  <si>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</si>
  <si>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</si>
  <si>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</si>
  <si>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</si>
  <si>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</si>
  <si>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</si>
  <si>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</si>
  <si>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</si>
  <si>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</si>
  <si>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</si>
  <si>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</si>
  <si>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</si>
  <si>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</si>
  <si>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</si>
  <si>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</si>
  <si>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</si>
  <si>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</si>
  <si>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</si>
  <si>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</si>
  <si>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</si>
  <si>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</si>
  <si>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</si>
  <si>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</si>
  <si>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</si>
  <si>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</si>
  <si>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</si>
  <si>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</si>
  <si>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</si>
  <si>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</si>
  <si>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</si>
  <si>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</si>
  <si>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</si>
  <si>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</si>
  <si>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</si>
  <si>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</si>
  <si>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</si>
  <si>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</si>
  <si>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</si>
  <si>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</si>
  <si>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</si>
  <si>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</si>
  <si>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</si>
  <si>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</si>
  <si>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</si>
  <si>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</si>
  <si>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</si>
  <si>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</si>
  <si>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</si>
  <si>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</si>
  <si>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</si>
  <si>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</si>
  <si>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</si>
  <si>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</si>
  <si>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</si>
  <si>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</si>
  <si>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</si>
  <si>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</si>
  <si>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</si>
  <si>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</si>
  <si>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</si>
  <si>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</si>
  <si>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</si>
  <si>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</si>
  <si>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</si>
  <si>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</si>
  <si>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</si>
  <si>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</si>
  <si>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</si>
  <si>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</si>
  <si>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</si>
  <si>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</si>
  <si>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</si>
  <si>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</si>
  <si>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</si>
  <si>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</si>
  <si>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</si>
  <si>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</si>
  <si>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</si>
  <si>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</si>
  <si>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</si>
  <si>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</si>
  <si>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</si>
  <si>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</si>
  <si>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</si>
  <si>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</si>
  <si>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</si>
  <si>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</si>
  <si>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</si>
  <si>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</si>
  <si>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</si>
  <si>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</si>
  <si>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</si>
  <si>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</si>
  <si>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</si>
  <si>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</si>
  <si>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</si>
  <si>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</si>
  <si>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</si>
  <si>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</si>
  <si>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</si>
  <si>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</si>
  <si>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</si>
  <si>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</si>
  <si>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</si>
  <si>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</si>
  <si>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</si>
  <si>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</si>
  <si>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</si>
  <si>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</si>
  <si>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</si>
  <si>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</si>
  <si>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</si>
  <si>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</si>
  <si>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</si>
  <si>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</si>
  <si>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</si>
  <si>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</si>
  <si>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</si>
  <si>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</si>
  <si>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</si>
  <si>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</si>
  <si>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</si>
  <si>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</si>
  <si>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</si>
  <si>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</si>
  <si>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</si>
  <si>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</si>
  <si>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</si>
  <si>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</si>
  <si>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</si>
  <si>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</si>
  <si>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</si>
  <si>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</si>
  <si>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</si>
  <si>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</si>
  <si>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</si>
  <si>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</si>
  <si>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</si>
  <si>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</si>
  <si>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</si>
  <si>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</si>
  <si>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</si>
  <si>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</si>
  <si>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</si>
  <si>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</si>
  <si>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</si>
  <si>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</si>
  <si>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</si>
  <si>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</si>
  <si>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</si>
  <si>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</si>
  <si>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</si>
  <si>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</si>
  <si>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</si>
  <si>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</si>
  <si>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</si>
  <si>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</si>
  <si>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</si>
  <si>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</si>
  <si>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</si>
  <si>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</si>
  <si>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</si>
  <si>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</si>
  <si>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</si>
  <si>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</si>
  <si>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</si>
  <si>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</si>
  <si>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</si>
  <si>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</si>
  <si>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</si>
  <si>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</si>
  <si>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</si>
  <si>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</si>
  <si>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</si>
  <si>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</si>
  <si>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</si>
  <si>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</si>
  <si>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</si>
  <si>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</si>
  <si>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</si>
  <si>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</si>
  <si>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</si>
  <si>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</si>
  <si>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</si>
  <si>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</si>
  <si>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</si>
  <si>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</si>
  <si>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</si>
  <si>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</si>
  <si>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</si>
  <si>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</si>
  <si>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</si>
  <si>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</si>
  <si>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</si>
  <si>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</si>
  <si>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</si>
  <si>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</si>
  <si>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</si>
  <si>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</si>
  <si>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</si>
  <si>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</si>
  <si>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</si>
  <si>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</si>
  <si>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</si>
  <si>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</si>
  <si>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</si>
  <si>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</si>
  <si>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</si>
  <si>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</si>
  <si>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</si>
  <si>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</si>
  <si>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</si>
  <si>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</si>
  <si>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</si>
  <si>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</si>
  <si>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</si>
  <si>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</si>
  <si>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</si>
  <si>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</si>
  <si>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</si>
  <si>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</si>
  <si>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</si>
  <si>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</si>
  <si>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</si>
  <si>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</si>
  <si>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</si>
  <si>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</si>
  <si>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</si>
  <si>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</si>
  <si>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</si>
  <si>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</si>
  <si>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</si>
  <si>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</si>
  <si>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</si>
  <si>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</si>
  <si>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</si>
  <si>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</si>
  <si>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</si>
  <si>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</si>
  <si>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</si>
  <si>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</si>
  <si>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</si>
  <si>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</si>
  <si>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</si>
  <si>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</si>
  <si>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</si>
  <si>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</si>
  <si>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</si>
  <si>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</si>
  <si>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</si>
  <si>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</si>
  <si>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</si>
  <si>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</si>
  <si>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</si>
  <si>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</si>
  <si>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</si>
  <si>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</si>
  <si>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</si>
  <si>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</si>
  <si>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</si>
  <si>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</si>
  <si>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</si>
  <si>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</si>
  <si>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</si>
  <si>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</si>
  <si>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</si>
  <si>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</si>
  <si>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</si>
  <si>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</si>
  <si>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</si>
  <si>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</si>
  <si>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</si>
  <si>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</si>
  <si>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</si>
  <si>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</si>
  <si>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</si>
  <si>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</si>
  <si>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</si>
  <si>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</si>
  <si>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</si>
  <si>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</si>
  <si>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</si>
  <si>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</si>
  <si>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</si>
  <si>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</si>
  <si>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</si>
  <si>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</si>
  <si>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</si>
  <si>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</si>
  <si>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</si>
  <si>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</si>
  <si>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</si>
  <si>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</si>
  <si>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</si>
  <si>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</si>
  <si>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</si>
  <si>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</si>
  <si>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</si>
  <si>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</si>
  <si>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</si>
  <si>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</si>
  <si>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</si>
  <si>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</si>
  <si>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</si>
  <si>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</si>
  <si>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</si>
  <si>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</si>
  <si>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</si>
  <si>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</si>
  <si>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</si>
  <si>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</si>
  <si>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</si>
  <si>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</si>
  <si>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</si>
  <si>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</si>
  <si>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</si>
  <si>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</si>
  <si>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</si>
  <si>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</si>
  <si>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</si>
  <si>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</si>
  <si>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</si>
  <si>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</si>
  <si>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</si>
  <si>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</si>
  <si>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</si>
  <si>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</si>
  <si>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</si>
  <si>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</si>
  <si>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</si>
  <si>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</si>
  <si>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</si>
  <si>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</si>
  <si>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</si>
  <si>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</si>
  <si>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</si>
  <si>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</si>
  <si>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</si>
  <si>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</si>
  <si>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</si>
  <si>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</si>
  <si>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</si>
  <si>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</si>
  <si>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</si>
  <si>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</si>
  <si>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</si>
  <si>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</si>
  <si>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</si>
  <si>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</si>
  <si>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</si>
  <si>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</si>
  <si>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</si>
  <si>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</si>
  <si>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</si>
  <si>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</si>
  <si>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</si>
  <si>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</si>
  <si>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</si>
  <si>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</si>
  <si>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</si>
  <si>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</si>
  <si>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</si>
  <si>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</si>
  <si>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</si>
  <si>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</si>
  <si>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</si>
  <si>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</si>
  <si>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</si>
  <si>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</si>
  <si>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</si>
  <si>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</si>
  <si>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</si>
  <si>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</si>
  <si>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</si>
  <si>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</si>
  <si>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</si>
  <si>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</si>
  <si>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</si>
  <si>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</si>
  <si>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</si>
  <si>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</si>
  <si>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</si>
  <si>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</si>
  <si>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</si>
  <si>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</si>
  <si>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</si>
  <si>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</si>
  <si>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</si>
  <si>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</si>
  <si>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</si>
  <si>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</si>
  <si>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</si>
  <si>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</si>
  <si>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</si>
  <si>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</si>
  <si>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</si>
  <si>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</si>
  <si>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</si>
  <si>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</si>
  <si>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</si>
  <si>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</si>
  <si>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</si>
  <si>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</si>
  <si>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</si>
  <si>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</si>
  <si>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</si>
  <si>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</si>
  <si>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</si>
  <si>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</si>
  <si>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</si>
  <si>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</si>
  <si>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</si>
  <si>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</si>
  <si>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</si>
  <si>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</si>
  <si>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</si>
  <si>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</si>
  <si>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</si>
  <si>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</si>
  <si>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</si>
  <si>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</si>
  <si>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</si>
  <si>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</si>
  <si>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</si>
  <si>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</si>
  <si>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</si>
  <si>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</si>
  <si>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</si>
  <si>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</si>
  <si>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</si>
  <si>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</si>
  <si>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</si>
  <si>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</si>
  <si>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</si>
  <si>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</si>
  <si>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</si>
  <si>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</si>
  <si>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</si>
  <si>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</si>
  <si>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</si>
  <si>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</si>
  <si>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</si>
  <si>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</si>
  <si>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</si>
  <si>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</si>
  <si>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</si>
  <si>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</si>
  <si>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</si>
  <si>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</si>
  <si>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</si>
  <si>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</si>
  <si>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</si>
  <si>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</si>
  <si>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</si>
  <si>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</si>
  <si>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</si>
  <si>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</si>
  <si>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</si>
  <si>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</si>
  <si>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</si>
  <si>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</si>
  <si>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</si>
  <si>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</si>
  <si>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</si>
  <si>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</si>
  <si>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</si>
  <si>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</si>
  <si>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</si>
  <si>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</si>
  <si>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</si>
  <si>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</si>
  <si>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</si>
  <si>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</si>
  <si>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</si>
  <si>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</si>
  <si>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</si>
  <si>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</si>
  <si>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</si>
  <si>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</si>
  <si>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</si>
  <si>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</si>
  <si>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</si>
  <si>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</si>
  <si>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</si>
  <si>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</si>
  <si>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</si>
  <si>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</si>
  <si>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</si>
  <si>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</si>
  <si>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</si>
  <si>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</si>
  <si>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</si>
  <si>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</si>
  <si>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</si>
  <si>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</si>
  <si>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</si>
  <si>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</si>
  <si>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</si>
  <si>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</si>
  <si>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</si>
  <si>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</si>
  <si>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</si>
  <si>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</si>
  <si>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</si>
  <si>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</si>
  <si>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</si>
  <si>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</si>
  <si>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</si>
  <si>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</si>
  <si>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</si>
  <si>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</si>
  <si>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</si>
  <si>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</si>
  <si>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</si>
  <si>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</si>
  <si>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</si>
  <si>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</si>
  <si>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</si>
  <si>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</si>
  <si>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</si>
  <si>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</si>
  <si>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</si>
  <si>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</si>
  <si>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</si>
  <si>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</si>
  <si>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</si>
  <si>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</si>
  <si>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</si>
  <si>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</si>
  <si>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</si>
  <si>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</si>
  <si>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</si>
  <si>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</si>
  <si>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</si>
  <si>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</si>
  <si>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</si>
  <si>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</si>
  <si>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</si>
  <si>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</si>
  <si>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</si>
  <si>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</si>
  <si>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</si>
  <si>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</si>
  <si>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</si>
  <si>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</si>
  <si>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</si>
  <si>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</si>
  <si>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</si>
  <si>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</si>
  <si>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</si>
  <si>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</si>
  <si>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</si>
  <si>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</si>
  <si>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</si>
  <si>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</si>
  <si>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</si>
  <si>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</si>
  <si>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</si>
  <si>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</si>
  <si>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</si>
  <si>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</si>
  <si>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</si>
  <si>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</si>
  <si>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</si>
  <si>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</si>
  <si>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</si>
  <si>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</si>
  <si>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</si>
  <si>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</si>
  <si>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</si>
  <si>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</si>
  <si>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</si>
  <si>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</si>
  <si>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</si>
  <si>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</si>
  <si>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</si>
  <si>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</si>
  <si>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</si>
  <si>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</si>
  <si>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</si>
  <si>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</si>
  <si>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</si>
  <si>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</si>
  <si>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</si>
  <si>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</si>
  <si>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</si>
  <si>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</si>
  <si>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</si>
  <si>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</si>
  <si>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</si>
  <si>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</si>
  <si>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</si>
  <si>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</si>
  <si>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</si>
  <si>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</si>
  <si>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</si>
  <si>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</si>
  <si>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</si>
  <si>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</si>
  <si>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</si>
  <si>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</si>
  <si>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</si>
  <si>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</si>
  <si>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</si>
  <si>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</si>
  <si>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</si>
  <si>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</si>
  <si>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</si>
  <si>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</si>
  <si>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</si>
  <si>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</si>
  <si>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</si>
  <si>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</si>
  <si>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</si>
  <si>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</si>
  <si>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</si>
  <si>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</si>
  <si>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</si>
  <si>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</si>
  <si>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</si>
  <si>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</si>
  <si>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</si>
  <si>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</si>
  <si>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</si>
  <si>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</si>
  <si>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</si>
  <si>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</si>
  <si>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</si>
  <si>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</si>
  <si>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</si>
  <si>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</si>
  <si>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</si>
  <si>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</si>
  <si>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</si>
  <si>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</si>
  <si>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</si>
  <si>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</si>
  <si>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</si>
  <si>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</si>
  <si>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</si>
  <si>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</si>
  <si>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</si>
  <si>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</si>
  <si>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</si>
  <si>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</si>
  <si>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</si>
  <si>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</si>
  <si>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</si>
  <si>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</si>
  <si>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</si>
  <si>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</si>
  <si>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</si>
  <si>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</si>
  <si>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</si>
  <si>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</si>
  <si>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</si>
  <si>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</si>
  <si>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</si>
  <si>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</si>
  <si>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</si>
  <si>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</si>
  <si>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</si>
  <si>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</si>
  <si>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</si>
  <si>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</si>
  <si>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</si>
  <si>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</si>
  <si>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</si>
  <si>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</si>
  <si>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</si>
  <si>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</si>
  <si>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</si>
  <si>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</si>
  <si>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</si>
  <si>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</si>
  <si>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</si>
  <si>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</si>
  <si>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</si>
  <si>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</si>
  <si>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</si>
  <si>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</si>
  <si>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</si>
  <si>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</si>
  <si>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</si>
  <si>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</si>
  <si>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</si>
  <si>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</si>
  <si>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</si>
  <si>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</si>
  <si>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</si>
  <si>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</si>
  <si>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</si>
  <si>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</si>
  <si>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</si>
  <si>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</si>
  <si>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</si>
  <si>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</si>
  <si>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</si>
  <si>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</si>
  <si>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</si>
  <si>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</si>
  <si>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</si>
  <si>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</si>
  <si>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</si>
  <si>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</si>
  <si>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</si>
  <si>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</si>
  <si>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</si>
  <si>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</si>
  <si>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</si>
  <si>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</si>
  <si>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</si>
  <si>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</si>
  <si>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</si>
  <si>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</si>
  <si>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</si>
  <si>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</si>
  <si>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</si>
  <si>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</si>
  <si>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</si>
  <si>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</si>
  <si>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</si>
  <si>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</si>
  <si>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</si>
  <si>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</si>
  <si>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</si>
  <si>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</si>
  <si>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</si>
  <si>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</si>
  <si>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</si>
  <si>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</si>
  <si>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</si>
  <si>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</si>
  <si>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</si>
  <si>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</si>
  <si>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</si>
  <si>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</si>
  <si>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</si>
  <si>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</si>
  <si>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</si>
  <si>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</si>
  <si>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</si>
  <si>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</si>
  <si>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</si>
  <si>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</si>
  <si>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</si>
  <si>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</si>
  <si>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</si>
  <si>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</si>
  <si>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</si>
  <si>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</si>
  <si>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</si>
  <si>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</si>
  <si>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</si>
  <si>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</si>
  <si>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</si>
  <si>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</si>
  <si>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</si>
  <si>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</si>
  <si>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</si>
  <si>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</si>
  <si>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</si>
  <si>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</si>
  <si>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</si>
  <si>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</si>
  <si>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</si>
  <si>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</si>
  <si>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</si>
  <si>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</si>
  <si>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</si>
  <si>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</si>
  <si>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</si>
  <si>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</si>
  <si>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</si>
  <si>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</si>
  <si>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</si>
  <si>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</si>
  <si>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</si>
  <si>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</si>
  <si>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</si>
  <si>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</si>
  <si>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</si>
  <si>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</si>
  <si>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</si>
  <si>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</si>
  <si>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</si>
  <si>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</si>
  <si>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</si>
  <si>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</si>
  <si>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</si>
  <si>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</si>
  <si>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</si>
  <si>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</si>
  <si>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</si>
  <si>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</si>
  <si>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</si>
  <si>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</si>
  <si>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</si>
  <si>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</si>
  <si>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</si>
  <si>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</si>
  <si>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</si>
  <si>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</si>
  <si>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</si>
  <si>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</si>
  <si>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</si>
  <si>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</si>
  <si>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</si>
  <si>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</si>
  <si>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</si>
  <si>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</si>
  <si>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</si>
  <si>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</si>
  <si>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</si>
  <si>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</si>
  <si>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</si>
  <si>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</si>
  <si>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</si>
  <si>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</si>
  <si>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</si>
  <si>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</si>
  <si>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</si>
  <si>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</si>
  <si>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</si>
  <si>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</si>
  <si>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</si>
  <si>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</si>
  <si>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</si>
  <si>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</si>
  <si>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</si>
  <si>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</si>
  <si>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</si>
  <si>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</si>
  <si>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</si>
  <si>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</si>
  <si>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</si>
  <si>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</si>
  <si>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</si>
  <si>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</si>
  <si>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</si>
  <si>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</si>
  <si>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</si>
  <si>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</si>
  <si>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</si>
  <si>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</si>
  <si>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</si>
  <si>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</si>
  <si>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</si>
  <si>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</si>
  <si>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</si>
  <si>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</si>
  <si>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</si>
  <si>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</si>
  <si>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</si>
  <si>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</si>
  <si>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</si>
  <si>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</si>
  <si>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</si>
  <si>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</si>
  <si>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</si>
  <si>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</si>
  <si>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</si>
  <si>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</si>
  <si>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</si>
  <si>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</si>
  <si>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</si>
  <si>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</si>
  <si>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</si>
  <si>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</si>
  <si>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</si>
  <si>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</si>
  <si>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</si>
  <si>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</si>
  <si>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</si>
  <si>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</si>
  <si>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</si>
  <si>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</si>
  <si>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</si>
  <si>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</si>
  <si>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</si>
  <si>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</si>
  <si>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</si>
  <si>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</si>
  <si>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</si>
  <si>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</si>
  <si>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</si>
  <si>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</si>
  <si>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</si>
  <si>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</si>
  <si>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</si>
  <si>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</si>
  <si>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</si>
  <si>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</si>
  <si>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</si>
  <si>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</si>
  <si>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</si>
  <si>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</si>
  <si>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</si>
  <si>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</si>
  <si>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</si>
  <si>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</si>
  <si>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</si>
  <si>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</si>
  <si>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</si>
  <si>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</si>
  <si>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</si>
  <si>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</si>
  <si>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</si>
  <si>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</si>
  <si>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</si>
  <si>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</si>
  <si>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</si>
  <si>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</si>
  <si>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</si>
  <si>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</si>
  <si>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</si>
  <si>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</si>
  <si>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</si>
  <si>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</si>
  <si>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</si>
  <si>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</si>
  <si>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</si>
  <si>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</si>
  <si>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</si>
  <si>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</si>
  <si>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</si>
  <si>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</si>
  <si>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</si>
  <si>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</si>
  <si>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</si>
  <si>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</si>
  <si>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</si>
  <si>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</si>
  <si>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</si>
  <si>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</si>
  <si>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</si>
  <si>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</si>
  <si>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</si>
  <si>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</si>
  <si>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</si>
  <si>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</si>
  <si>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</si>
  <si>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</si>
  <si>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</si>
  <si>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</si>
  <si>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</si>
  <si>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</si>
  <si>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</si>
  <si>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</si>
  <si>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</si>
  <si>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</si>
  <si>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</si>
  <si>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</si>
  <si>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</si>
  <si>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</si>
  <si>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</si>
  <si>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</si>
  <si>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</si>
  <si>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</si>
  <si>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</si>
  <si>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</si>
  <si>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</si>
  <si>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</si>
  <si>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</si>
  <si>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</si>
  <si>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</si>
  <si>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</si>
  <si>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</si>
  <si>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</si>
  <si>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</si>
  <si>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</si>
  <si>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</si>
  <si>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</si>
  <si>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</si>
  <si>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</si>
  <si>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</si>
  <si>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</si>
  <si>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</si>
  <si>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</si>
  <si>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</si>
  <si>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</si>
  <si>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</si>
  <si>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</si>
  <si>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</si>
  <si>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</si>
  <si>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</si>
  <si>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</si>
  <si>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</si>
  <si>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</si>
  <si>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</si>
  <si>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</si>
  <si>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</si>
  <si>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</si>
  <si>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</si>
  <si>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</si>
  <si>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</si>
  <si>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</si>
  <si>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</si>
  <si>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</si>
  <si>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</si>
  <si>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</si>
  <si>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</si>
  <si>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</si>
  <si>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</si>
  <si>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</si>
  <si>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</si>
  <si>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</si>
  <si>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</si>
  <si>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</si>
  <si>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</si>
  <si>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</si>
  <si>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</si>
  <si>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</si>
  <si>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</si>
  <si>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</si>
  <si>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</si>
  <si>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</si>
  <si>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</si>
  <si>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</si>
  <si>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</si>
  <si>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</si>
  <si>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</si>
  <si>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</si>
  <si>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</si>
  <si>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</si>
  <si>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</si>
  <si>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</si>
  <si>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</si>
  <si>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</si>
  <si>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</si>
  <si>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</si>
  <si>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</si>
  <si>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</si>
  <si>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</si>
  <si>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</si>
  <si>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</si>
  <si>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</si>
  <si>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</si>
  <si>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</si>
  <si>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</si>
  <si>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</si>
  <si>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</si>
  <si>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</si>
  <si>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</si>
  <si>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</si>
  <si>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</si>
  <si>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</si>
  <si>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</si>
  <si>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</si>
  <si>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</si>
  <si>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</si>
  <si>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</si>
  <si>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</si>
  <si>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</si>
  <si>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</si>
  <si>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</si>
  <si>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</si>
  <si>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</si>
  <si>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</si>
  <si>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</si>
  <si>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</si>
  <si>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</si>
  <si>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</si>
  <si>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</si>
  <si>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</si>
  <si>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</si>
  <si>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</si>
  <si>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</si>
  <si>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</si>
  <si>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</si>
  <si>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</si>
  <si>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</si>
  <si>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</si>
  <si>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</si>
  <si>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</si>
  <si>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</si>
  <si>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</si>
  <si>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</si>
  <si>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</si>
  <si>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</si>
  <si>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</si>
  <si>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</si>
  <si>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</si>
  <si>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</si>
  <si>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</si>
  <si>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</si>
  <si>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</si>
  <si>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</si>
  <si>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</si>
  <si>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</si>
  <si>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</si>
  <si>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</si>
  <si>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</si>
  <si>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</si>
  <si>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</si>
  <si>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</si>
  <si>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</si>
  <si>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</si>
  <si>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</si>
  <si>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</si>
  <si>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</si>
  <si>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</si>
  <si>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</si>
  <si>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</si>
  <si>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</si>
  <si>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</si>
  <si>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</si>
  <si>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</si>
  <si>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</si>
  <si>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</si>
  <si>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</si>
  <si>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</si>
  <si>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</si>
  <si>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</si>
  <si>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</si>
  <si>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</si>
  <si>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</si>
  <si>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</si>
  <si>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</si>
  <si>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</si>
  <si>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</si>
  <si>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</si>
  <si>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</si>
  <si>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</si>
  <si>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</si>
  <si>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</si>
  <si>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</si>
  <si>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</si>
  <si>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</si>
  <si>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</si>
  <si>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</si>
  <si>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</si>
  <si>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</si>
  <si>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</si>
  <si>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</si>
  <si>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</si>
  <si>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</si>
  <si>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</si>
  <si>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</si>
  <si>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</si>
  <si>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</si>
  <si>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</si>
  <si>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</si>
  <si>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</si>
  <si>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</si>
  <si>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</si>
  <si>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</si>
  <si>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</si>
  <si>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</si>
  <si>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</si>
  <si>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</si>
  <si>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</si>
  <si>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</si>
  <si>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</si>
  <si>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</si>
  <si>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</si>
  <si>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</si>
  <si>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</si>
  <si>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</si>
  <si>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</si>
  <si>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</si>
  <si>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</si>
  <si>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</si>
  <si>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</si>
  <si>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</si>
  <si>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</si>
  <si>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</si>
  <si>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</si>
  <si>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</si>
  <si>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</si>
  <si>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</si>
  <si>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</si>
  <si>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</si>
  <si>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</si>
  <si>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</si>
  <si>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</si>
  <si>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</si>
  <si>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</si>
  <si>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</si>
  <si>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</si>
  <si>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</si>
  <si>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</si>
  <si>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</si>
  <si>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</si>
  <si>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</si>
  <si>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</si>
  <si>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</si>
  <si>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</si>
  <si>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</si>
  <si>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</si>
  <si>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</si>
  <si>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</si>
  <si>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</si>
  <si>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</si>
  <si>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</si>
  <si>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</si>
  <si>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</si>
  <si>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</si>
  <si>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</si>
  <si>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</si>
  <si>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</si>
  <si>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</si>
  <si>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</si>
  <si>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</si>
  <si>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</si>
  <si>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</si>
  <si>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</si>
  <si>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</si>
  <si>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</si>
  <si>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</si>
  <si>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</si>
  <si>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</si>
  <si>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</si>
  <si>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</si>
  <si>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</si>
  <si>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</si>
  <si>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</si>
  <si>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</si>
  <si>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</si>
  <si>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</si>
  <si>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</si>
  <si>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</si>
  <si>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</si>
  <si>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</si>
  <si>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</si>
  <si>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</si>
  <si>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</si>
  <si>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</si>
  <si>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</si>
  <si>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</si>
  <si>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</si>
  <si>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</si>
  <si>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</si>
  <si>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</si>
  <si>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</si>
  <si>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</si>
  <si>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</si>
  <si>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</si>
  <si>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</si>
  <si>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</si>
  <si>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</si>
  <si>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</si>
  <si>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</si>
  <si>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</si>
  <si>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</si>
  <si>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</si>
  <si>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</si>
  <si>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</si>
  <si>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</si>
  <si>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</si>
  <si>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</si>
  <si>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</si>
  <si>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</si>
  <si>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</si>
  <si>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</si>
  <si>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</si>
  <si>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</si>
  <si>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</si>
  <si>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</si>
  <si>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</si>
  <si>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</si>
  <si>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</si>
  <si>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</si>
  <si>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</si>
  <si>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</si>
  <si>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</si>
  <si>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</si>
  <si>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</si>
  <si>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</si>
  <si>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</si>
  <si>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</si>
  <si>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</si>
  <si>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</si>
  <si>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</si>
  <si>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</si>
  <si>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</si>
  <si>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</si>
  <si>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</si>
  <si>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</si>
  <si>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</si>
  <si>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</si>
  <si>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</si>
  <si>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</si>
  <si>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</si>
  <si>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</si>
  <si>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</si>
  <si>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</si>
  <si>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</si>
  <si>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</si>
  <si>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</si>
  <si>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</si>
  <si>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</si>
  <si>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</si>
  <si>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</si>
  <si>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</si>
  <si>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</si>
  <si>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</si>
  <si>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</si>
  <si>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</si>
  <si>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</si>
  <si>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</si>
  <si>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</si>
  <si>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</si>
  <si>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</si>
  <si>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</si>
  <si>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</si>
  <si>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</si>
  <si>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</si>
  <si>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</si>
  <si>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</si>
  <si>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</si>
  <si>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</si>
  <si>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</si>
  <si>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</si>
  <si>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</si>
  <si>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</si>
  <si>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</si>
  <si>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</si>
  <si>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</si>
  <si>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</si>
  <si>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</si>
  <si>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</si>
  <si>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</si>
  <si>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</si>
  <si>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</si>
  <si>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</si>
  <si>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</si>
  <si>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</si>
  <si>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</si>
  <si>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</si>
  <si>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</si>
  <si>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</si>
  <si>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</si>
  <si>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</si>
  <si>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</si>
  <si>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</si>
  <si>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</si>
  <si>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</si>
  <si>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</si>
  <si>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</si>
  <si>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</si>
  <si>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</si>
  <si>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</si>
  <si>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</si>
  <si>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</si>
  <si>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</si>
  <si>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</si>
  <si>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</si>
  <si>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</si>
  <si>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</si>
  <si>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</si>
  <si>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</si>
  <si>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</si>
  <si>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</si>
  <si>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</si>
  <si>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</si>
  <si>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</si>
  <si>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</si>
  <si>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</si>
  <si>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</si>
  <si>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</si>
  <si>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</si>
  <si>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</si>
  <si>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</si>
  <si>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</si>
  <si>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</si>
  <si>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</si>
  <si>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</si>
  <si>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</si>
  <si>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</si>
  <si>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</si>
  <si>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</si>
  <si>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</si>
  <si>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</si>
  <si>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</si>
  <si>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</si>
  <si>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</si>
  <si>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</si>
  <si>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</si>
  <si>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</si>
  <si>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</si>
  <si>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</si>
  <si>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</si>
  <si>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</si>
  <si>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</si>
  <si>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</si>
  <si>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</si>
  <si>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</si>
  <si>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</si>
  <si>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</si>
  <si>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</si>
  <si>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</si>
  <si>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</si>
  <si>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</si>
  <si>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</si>
  <si>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</si>
  <si>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</si>
  <si>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</si>
  <si>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</si>
  <si>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</si>
  <si>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</si>
  <si>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</si>
  <si>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</si>
  <si>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</si>
  <si>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</si>
  <si>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</si>
  <si>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</si>
  <si>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</si>
  <si>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</si>
  <si>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</si>
  <si>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</si>
  <si>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</si>
  <si>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</si>
  <si>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</si>
  <si>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</si>
  <si>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</si>
  <si>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</si>
  <si>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</si>
  <si>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</si>
  <si>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</si>
  <si>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</si>
  <si>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</si>
  <si>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</si>
  <si>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</si>
  <si>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</si>
  <si>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</si>
  <si>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</si>
  <si>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</si>
  <si>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</si>
  <si>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</si>
  <si>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</si>
  <si>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</si>
  <si>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</si>
  <si>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</si>
  <si>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</si>
  <si>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</si>
  <si>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</si>
  <si>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</si>
  <si>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</si>
  <si>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</si>
  <si>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</si>
  <si>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</si>
  <si>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</si>
  <si>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</si>
  <si>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</si>
  <si>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</si>
  <si>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</si>
  <si>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</si>
  <si>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</si>
  <si>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</si>
  <si>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</si>
  <si>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</si>
  <si>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</si>
  <si>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</si>
  <si>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</si>
  <si>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</si>
  <si>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</si>
  <si>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</si>
  <si>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</si>
  <si>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</si>
  <si>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</si>
  <si>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</si>
  <si>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</si>
  <si>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</si>
  <si>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</si>
  <si>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</si>
  <si>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</si>
  <si>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</si>
  <si>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</si>
  <si>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</si>
  <si>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</si>
  <si>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</si>
  <si>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</si>
  <si>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</si>
  <si>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</si>
  <si>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</si>
  <si>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</si>
  <si>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</si>
  <si>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</si>
  <si>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</si>
  <si>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</si>
  <si>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</si>
  <si>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</si>
  <si>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</si>
  <si>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</si>
  <si>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</si>
  <si>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</si>
  <si>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</si>
  <si>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</si>
  <si>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</si>
  <si>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</si>
  <si>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</si>
  <si>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</si>
  <si>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</si>
  <si>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</si>
  <si>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</si>
  <si>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</si>
  <si>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</si>
  <si>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</si>
  <si>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</si>
  <si>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</si>
  <si>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</si>
  <si>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</si>
  <si>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</si>
  <si>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</si>
  <si>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</si>
  <si>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</si>
  <si>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</si>
  <si>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</si>
  <si>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</si>
  <si>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</si>
  <si>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</si>
  <si>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</si>
  <si>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</si>
  <si>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</si>
  <si>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</si>
  <si>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</si>
  <si>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</si>
  <si>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</si>
  <si>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</si>
  <si>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</si>
  <si>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</si>
  <si>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</si>
  <si>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</si>
  <si>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</si>
  <si>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</si>
  <si>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</si>
  <si>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</si>
  <si>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</si>
  <si>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</si>
  <si>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</si>
  <si>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</si>
  <si>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</si>
  <si>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</si>
  <si>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</si>
  <si>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</si>
  <si>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</si>
  <si>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</si>
  <si>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</si>
  <si>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</si>
  <si>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</si>
  <si>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</si>
  <si>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</si>
  <si>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</si>
  <si>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</si>
  <si>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</si>
  <si>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</si>
  <si>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</si>
  <si>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</si>
  <si>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</si>
  <si>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</si>
  <si>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</si>
  <si>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</si>
  <si>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</si>
  <si>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</si>
  <si>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</si>
  <si>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</si>
  <si>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</si>
  <si>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</si>
  <si>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</si>
  <si>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</si>
  <si>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</si>
  <si>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</si>
  <si>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</si>
  <si>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</si>
  <si>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</si>
  <si>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</si>
  <si>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</si>
  <si>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</si>
  <si>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</si>
  <si>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</si>
  <si>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</si>
  <si>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</si>
  <si>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</si>
  <si>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</si>
  <si>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</si>
  <si>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</si>
  <si>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</si>
  <si>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</si>
  <si>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</si>
  <si>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</si>
  <si>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</si>
  <si>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</si>
  <si>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</si>
  <si>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</si>
  <si>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</si>
  <si>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</si>
  <si>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</si>
  <si>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</si>
  <si>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</si>
  <si>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</si>
  <si>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</si>
  <si>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</si>
  <si>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</si>
  <si>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</si>
  <si>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</si>
  <si>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</si>
  <si>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</si>
  <si>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</si>
  <si>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</si>
  <si>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</si>
  <si>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</si>
  <si>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</si>
  <si>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</si>
  <si>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</si>
  <si>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</si>
  <si>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</si>
  <si>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</si>
  <si>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</si>
  <si>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</si>
  <si>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</si>
  <si>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</si>
  <si>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</si>
  <si>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</si>
  <si>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</si>
  <si>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</si>
  <si>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</si>
  <si>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</si>
  <si>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</si>
  <si>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</si>
  <si>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</si>
  <si>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</si>
  <si>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</si>
  <si>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</si>
  <si>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</si>
  <si>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</si>
  <si>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</si>
  <si>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</si>
  <si>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</si>
  <si>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</si>
  <si>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</si>
  <si>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</si>
  <si>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</si>
  <si>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</si>
  <si>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</si>
  <si>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</si>
  <si>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</si>
  <si>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</si>
  <si>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</si>
  <si>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</si>
  <si>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</si>
  <si>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</si>
  <si>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</si>
  <si>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</si>
  <si>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</si>
  <si>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</si>
  <si>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</si>
  <si>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</si>
  <si>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</si>
  <si>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</si>
  <si>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</si>
  <si>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</si>
  <si>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</si>
  <si>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</si>
  <si>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</si>
  <si>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</si>
  <si>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</si>
  <si>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</si>
  <si>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</si>
  <si>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</si>
  <si>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</si>
  <si>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</si>
  <si>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</si>
  <si>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</si>
  <si>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</si>
  <si>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</si>
  <si>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</si>
  <si>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</si>
  <si>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</si>
  <si>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</si>
  <si>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</si>
  <si>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</si>
  <si>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</si>
  <si>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</si>
  <si>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</si>
  <si>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</si>
  <si>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</si>
  <si>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</si>
  <si>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</si>
  <si>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</si>
  <si>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</si>
  <si>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</si>
  <si>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</si>
  <si>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</si>
  <si>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</si>
  <si>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</si>
  <si>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</si>
  <si>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</si>
  <si>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</si>
  <si>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</si>
  <si>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</si>
  <si>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</si>
  <si>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</si>
  <si>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</si>
  <si>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</si>
  <si>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</si>
  <si>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</si>
  <si>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</si>
  <si>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</si>
  <si>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</si>
  <si>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</si>
  <si>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</si>
  <si>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</si>
  <si>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</si>
  <si>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</si>
  <si>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</si>
  <si>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</si>
  <si>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</si>
  <si>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</si>
  <si>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</si>
  <si>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</si>
  <si>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</si>
  <si>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</si>
  <si>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</si>
  <si>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</si>
  <si>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</si>
  <si>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</si>
  <si>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</si>
  <si>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</si>
  <si>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</si>
  <si>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</si>
  <si>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</si>
  <si>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</si>
  <si>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</si>
  <si>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</si>
  <si>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</si>
  <si>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</si>
  <si>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</si>
  <si>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</si>
  <si>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</si>
  <si>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</si>
  <si>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</si>
  <si>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</si>
  <si>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</si>
  <si>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</si>
  <si>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</si>
  <si>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</si>
  <si>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</si>
  <si>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</si>
  <si>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</si>
  <si>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</si>
  <si>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</si>
  <si>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</si>
  <si>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</si>
  <si>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</si>
  <si>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</si>
  <si>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</si>
  <si>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</si>
  <si>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</si>
  <si>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</si>
  <si>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</si>
  <si>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</si>
  <si>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</si>
  <si>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</si>
  <si>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</si>
  <si>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</si>
  <si>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</si>
  <si>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</si>
  <si>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</si>
  <si>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</si>
  <si>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</si>
  <si>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</si>
  <si>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</si>
  <si>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</si>
  <si>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</si>
  <si>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</si>
  <si>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</si>
  <si>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</si>
  <si>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</si>
  <si>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</si>
  <si>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</si>
  <si>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</si>
  <si>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</si>
  <si>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</si>
  <si>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</si>
  <si>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</si>
  <si>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</si>
  <si>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</si>
  <si>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</si>
  <si>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</si>
  <si>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</si>
  <si>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</si>
  <si>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</si>
  <si>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</si>
  <si>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</si>
  <si>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</si>
  <si>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</si>
  <si>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</si>
  <si>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</si>
  <si>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</si>
  <si>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</si>
  <si>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</si>
  <si>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</si>
  <si>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</si>
  <si>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</si>
  <si>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</si>
  <si>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</si>
  <si>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</si>
  <si>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</si>
  <si>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</si>
  <si>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</si>
  <si>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</si>
  <si>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</si>
  <si>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</si>
  <si>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</si>
  <si>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</si>
  <si>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</si>
  <si>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</si>
  <si>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</si>
  <si>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</si>
  <si>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</si>
  <si>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</si>
  <si>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</si>
  <si>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</si>
  <si>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</si>
  <si>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</si>
  <si>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</si>
  <si>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</si>
  <si>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</si>
  <si>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</si>
  <si>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</si>
  <si>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</si>
  <si>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</si>
  <si>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</si>
  <si>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</si>
  <si>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</si>
  <si>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</si>
  <si>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</si>
  <si>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</si>
  <si>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</si>
  <si>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</si>
  <si>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</si>
  <si>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</si>
  <si>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</si>
  <si>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</si>
  <si>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</si>
  <si>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</si>
  <si>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</si>
  <si>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</si>
  <si>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</si>
  <si>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</si>
  <si>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</si>
  <si>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</si>
  <si>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</si>
  <si>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</si>
  <si>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</si>
  <si>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</si>
  <si>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</si>
  <si>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</si>
  <si>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</si>
  <si>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</si>
  <si>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</si>
  <si>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</si>
  <si>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</si>
  <si>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</si>
  <si>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</si>
  <si>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</si>
  <si>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</si>
  <si>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</si>
  <si>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</si>
  <si>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</si>
  <si>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</si>
  <si>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</si>
  <si>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</si>
  <si>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</si>
  <si>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</si>
  <si>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</si>
  <si>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</si>
  <si>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</si>
  <si>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</si>
  <si>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</si>
  <si>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</si>
  <si>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</si>
  <si>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</si>
  <si>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</si>
  <si>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</si>
  <si>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</si>
  <si>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</si>
  <si>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</si>
  <si>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</si>
  <si>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</si>
  <si>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</si>
  <si>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</si>
  <si>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</si>
  <si>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</si>
  <si>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</si>
  <si>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</si>
  <si>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</si>
  <si>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</si>
  <si>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</si>
  <si>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</si>
  <si>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</si>
  <si>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</si>
  <si>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</si>
  <si>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</si>
  <si>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</si>
  <si>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</si>
  <si>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</si>
  <si>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</si>
  <si>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</si>
  <si>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</si>
  <si>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</si>
  <si>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</si>
  <si>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</si>
  <si>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</si>
  <si>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</si>
  <si>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</si>
  <si>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</si>
  <si>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</si>
  <si>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</si>
  <si>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</si>
  <si>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</si>
  <si>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</si>
  <si>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</si>
  <si>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</si>
  <si>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</si>
  <si>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</si>
  <si>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</si>
  <si>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</si>
  <si>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</si>
  <si>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</si>
  <si>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</si>
  <si>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</si>
  <si>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</si>
  <si>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</si>
  <si>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</si>
  <si>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</si>
  <si>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</si>
  <si>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</si>
  <si>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</si>
  <si>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</si>
  <si>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</si>
  <si>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</si>
  <si>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</si>
  <si>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</si>
  <si>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</si>
  <si>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</si>
  <si>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</si>
  <si>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</si>
  <si>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</si>
  <si>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</si>
  <si>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</si>
  <si>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</si>
  <si>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</si>
  <si>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</si>
  <si>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</si>
  <si>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</si>
  <si>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</si>
  <si>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</si>
  <si>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</si>
  <si>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</si>
  <si>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</si>
  <si>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</si>
  <si>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</si>
  <si>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</si>
  <si>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</si>
  <si>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</si>
  <si>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</si>
  <si>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</si>
  <si>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</si>
  <si>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</si>
  <si>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</si>
  <si>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</si>
  <si>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</si>
  <si>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</si>
  <si>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</si>
  <si>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</si>
  <si>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</si>
  <si>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</si>
  <si>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</si>
  <si>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</si>
  <si>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</si>
  <si>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</si>
  <si>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</si>
  <si>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</si>
  <si>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</si>
  <si>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</si>
  <si>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</si>
  <si>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</si>
  <si>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</si>
  <si>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</si>
  <si>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</si>
  <si>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</si>
  <si>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</si>
  <si>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</si>
  <si>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</si>
  <si>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</si>
  <si>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</si>
  <si>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</si>
  <si>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</si>
  <si>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</si>
  <si>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</si>
  <si>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</si>
  <si>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</si>
  <si>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</si>
  <si>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</si>
  <si>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</si>
  <si>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</si>
  <si>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</si>
  <si>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</si>
  <si>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</si>
  <si>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</si>
  <si>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</si>
  <si>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</si>
  <si>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</si>
  <si>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</si>
  <si>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</si>
  <si>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</si>
  <si>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</si>
  <si>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</si>
  <si>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</si>
  <si>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</si>
  <si>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</si>
  <si>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</si>
  <si>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</si>
  <si>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</si>
  <si>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</si>
  <si>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</si>
  <si>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</si>
  <si>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</si>
  <si>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</si>
  <si>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</si>
  <si>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</si>
  <si>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</si>
  <si>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</si>
  <si>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</si>
  <si>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</si>
  <si>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</si>
  <si>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</si>
  <si>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</si>
  <si>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</si>
  <si>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</si>
  <si>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</si>
  <si>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</si>
  <si>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</si>
  <si>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</si>
  <si>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</si>
  <si>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</si>
  <si>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</si>
  <si>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</si>
  <si>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</si>
  <si>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</si>
  <si>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</si>
  <si>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</si>
  <si>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</si>
  <si>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</si>
  <si>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</si>
  <si>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</si>
  <si>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</si>
  <si>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</si>
  <si>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</si>
  <si>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</si>
  <si>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</si>
  <si>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</si>
  <si>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</si>
  <si>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</si>
  <si>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</si>
  <si>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</si>
  <si>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</si>
  <si>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</si>
  <si>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</si>
  <si>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</si>
  <si>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</si>
  <si>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</si>
  <si>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</si>
  <si>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</si>
  <si>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</si>
  <si>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</si>
  <si>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</si>
  <si>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</si>
  <si>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</si>
  <si>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</si>
  <si>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</si>
  <si>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</si>
  <si>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</si>
  <si>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</si>
  <si>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</si>
  <si>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</si>
  <si>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</si>
  <si>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</si>
  <si>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</si>
  <si>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</si>
  <si>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</si>
  <si>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</si>
  <si>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</si>
  <si>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</si>
  <si>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</si>
  <si>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</si>
  <si>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</si>
  <si>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</si>
  <si>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</si>
  <si>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</si>
  <si>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</si>
  <si>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</si>
  <si>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</si>
  <si>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</si>
  <si>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</si>
  <si>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</si>
  <si>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</si>
  <si>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</si>
  <si>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</si>
  <si>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</si>
  <si>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</si>
  <si>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</si>
  <si>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</si>
  <si>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</si>
  <si>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</si>
  <si>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</si>
  <si>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</si>
  <si>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</si>
  <si>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</si>
  <si>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</si>
  <si>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</si>
  <si>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</si>
  <si>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</si>
  <si>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</si>
  <si>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</si>
  <si>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</si>
  <si>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</si>
  <si>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</si>
  <si>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</si>
  <si>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</si>
  <si>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</si>
  <si>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</si>
  <si>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</si>
  <si>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</si>
  <si>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</si>
  <si>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</si>
  <si>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</si>
  <si>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</si>
  <si>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</si>
  <si>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</si>
  <si>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</si>
  <si>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</si>
  <si>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</si>
  <si>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</si>
  <si>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</si>
  <si>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</si>
  <si>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</si>
  <si>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</si>
  <si>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</si>
  <si>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</si>
  <si>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</si>
  <si>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</si>
  <si>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</si>
  <si>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</si>
  <si>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</si>
  <si>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</si>
  <si>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</si>
  <si>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</si>
  <si>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</si>
  <si>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</si>
  <si>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</si>
  <si>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</si>
  <si>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</si>
  <si>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</si>
  <si>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</si>
  <si>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</si>
  <si>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</si>
  <si>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</si>
  <si>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</si>
  <si>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</si>
  <si>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</si>
  <si>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</si>
  <si>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</si>
  <si>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</si>
  <si>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</si>
  <si>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</si>
  <si>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</si>
  <si>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</si>
  <si>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</si>
  <si>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</si>
  <si>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</si>
  <si>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</si>
  <si>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</si>
  <si>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</si>
  <si>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</si>
  <si>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</si>
  <si>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</si>
  <si>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</si>
  <si>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</si>
  <si>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</si>
  <si>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</si>
  <si>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</si>
  <si>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</si>
  <si>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</si>
  <si>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</si>
  <si>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</si>
  <si>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</si>
  <si>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</si>
  <si>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</si>
  <si>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</si>
  <si>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</si>
  <si>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</si>
  <si>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</si>
  <si>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</si>
  <si>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</si>
  <si>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</si>
  <si>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</si>
  <si>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</si>
  <si>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</si>
  <si>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</si>
  <si>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</si>
  <si>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</si>
  <si>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</si>
  <si>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</si>
  <si>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</si>
  <si>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</si>
  <si>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</si>
  <si>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</si>
  <si>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</si>
  <si>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</si>
  <si>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</si>
  <si>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</si>
  <si>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</si>
  <si>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</si>
  <si>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</si>
  <si>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</si>
  <si>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</si>
  <si>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</si>
  <si>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</si>
  <si>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</si>
  <si>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</si>
  <si>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</si>
  <si>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</si>
  <si>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</si>
  <si>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</si>
  <si>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</si>
  <si>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</si>
  <si>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</si>
  <si>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</si>
  <si>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</si>
  <si>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</si>
  <si>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</si>
  <si>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</si>
  <si>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</si>
  <si>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</si>
  <si>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</si>
  <si>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</si>
  <si>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</si>
  <si>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</si>
  <si>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</si>
  <si>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</si>
  <si>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</si>
  <si>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</si>
  <si>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</si>
  <si>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</si>
  <si>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</si>
  <si>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</si>
  <si>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</si>
  <si>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</si>
  <si>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</si>
  <si>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</si>
  <si>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</si>
  <si>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</si>
  <si>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</si>
  <si>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</si>
  <si>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</si>
  <si>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</si>
  <si>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</si>
  <si>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</si>
  <si>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</si>
  <si>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</si>
  <si>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</si>
  <si>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</si>
  <si>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</si>
  <si>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</si>
  <si>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</si>
  <si>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</si>
  <si>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</si>
  <si>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</si>
  <si>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</si>
  <si>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</si>
  <si>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</si>
  <si>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</si>
  <si>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</si>
  <si>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</si>
  <si>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</si>
  <si>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</si>
  <si>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</si>
  <si>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</si>
  <si>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</si>
  <si>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</si>
  <si>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</si>
  <si>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</si>
  <si>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</si>
  <si>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</si>
  <si>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</si>
  <si>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</si>
  <si>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</si>
  <si>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</si>
  <si>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</si>
  <si>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</si>
  <si>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</si>
  <si>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</si>
  <si>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</si>
  <si>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</si>
  <si>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</si>
  <si>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</si>
  <si>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</si>
  <si>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</si>
  <si>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</si>
  <si>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</si>
  <si>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</si>
  <si>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</si>
  <si>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</si>
  <si>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</si>
  <si>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</si>
  <si>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</si>
  <si>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</si>
  <si>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</si>
  <si>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</si>
  <si>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</si>
  <si>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</si>
  <si>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</si>
  <si>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</si>
  <si>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</si>
  <si>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</si>
  <si>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</si>
  <si>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</si>
  <si>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</si>
  <si>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</si>
  <si>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</si>
  <si>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</si>
  <si>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</si>
  <si>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</si>
  <si>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</si>
  <si>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</si>
  <si>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</si>
  <si>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</si>
  <si>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</si>
  <si>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</si>
  <si>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</si>
  <si>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</si>
  <si>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</si>
  <si>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</si>
  <si>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</si>
  <si>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</si>
  <si>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</si>
  <si>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</si>
  <si>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</si>
  <si>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</si>
  <si>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</si>
  <si>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</si>
  <si>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</si>
  <si>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</si>
  <si>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</si>
  <si>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</si>
  <si>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</si>
  <si>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</si>
  <si>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</si>
  <si>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</si>
  <si>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</si>
  <si>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</si>
  <si>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</si>
  <si>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</si>
  <si>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</si>
  <si>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</si>
  <si>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</si>
  <si>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</si>
  <si>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</si>
  <si>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</si>
  <si>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</si>
  <si>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</si>
  <si>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</si>
  <si>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</si>
  <si>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</si>
  <si>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</si>
  <si>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</si>
  <si>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</si>
  <si>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</si>
  <si>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</si>
  <si>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</si>
  <si>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</si>
  <si>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</si>
  <si>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</si>
  <si>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</si>
  <si>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</si>
  <si>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</si>
  <si>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</si>
  <si>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</si>
  <si>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</si>
  <si>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</si>
  <si>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</si>
  <si>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</si>
  <si>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</si>
  <si>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</si>
  <si>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</si>
  <si>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</si>
  <si>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</si>
  <si>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</si>
  <si>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</si>
  <si>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</si>
  <si>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</si>
  <si>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</si>
  <si>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</si>
  <si>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</si>
  <si>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</si>
  <si>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</si>
  <si>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</si>
  <si>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</si>
  <si>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</si>
  <si>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</si>
  <si>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</si>
  <si>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</si>
  <si>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</si>
  <si>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</si>
  <si>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</si>
  <si>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</si>
  <si>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</si>
  <si>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</si>
  <si>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</si>
  <si>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</si>
  <si>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</si>
  <si>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</si>
  <si>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</si>
  <si>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</si>
  <si>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</si>
  <si>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</si>
  <si>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</si>
  <si>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</si>
  <si>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</si>
  <si>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</si>
  <si>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</si>
  <si>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</si>
  <si>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</si>
  <si>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</si>
  <si>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</si>
  <si>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</si>
  <si>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</si>
  <si>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</si>
  <si>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</si>
  <si>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</si>
  <si>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</si>
  <si>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</si>
  <si>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</si>
  <si>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</si>
  <si>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</si>
  <si>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</si>
  <si>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</si>
  <si>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</si>
  <si>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</si>
  <si>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</si>
  <si>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</si>
  <si>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</si>
  <si>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</si>
  <si>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</si>
  <si>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</si>
  <si>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</si>
  <si>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</si>
  <si>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</si>
  <si>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</si>
  <si>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</si>
  <si>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</si>
  <si>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</si>
  <si>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</si>
  <si>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</si>
  <si>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</si>
  <si>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</si>
  <si>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</si>
  <si>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</si>
  <si>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</si>
  <si>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</si>
  <si>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</si>
  <si>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</si>
  <si>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</si>
  <si>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</si>
  <si>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</si>
  <si>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</si>
  <si>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</si>
  <si>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</si>
  <si>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</si>
  <si>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</si>
  <si>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</si>
  <si>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</si>
  <si>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</si>
  <si>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</si>
  <si>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</si>
  <si>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</si>
  <si>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</si>
  <si>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</si>
  <si>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</si>
  <si>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</si>
  <si>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</si>
  <si>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</si>
  <si>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</si>
  <si>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</si>
  <si>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</si>
  <si>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</si>
  <si>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</si>
  <si>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</si>
  <si>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</si>
  <si>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</si>
  <si>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</si>
  <si>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</si>
  <si>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</si>
  <si>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</si>
  <si>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</si>
  <si>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</si>
  <si>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</si>
  <si>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</si>
  <si>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</si>
  <si>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</si>
  <si>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</si>
  <si>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</si>
  <si>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</si>
  <si>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</si>
  <si>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</si>
  <si>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</si>
  <si>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</si>
  <si>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</si>
  <si>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</si>
  <si>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</si>
  <si>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</si>
  <si>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</si>
  <si>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</si>
  <si>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</si>
  <si>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</si>
  <si>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</si>
  <si>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</si>
  <si>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</si>
  <si>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</si>
  <si>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</si>
  <si>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</si>
  <si>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</si>
  <si>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</si>
  <si>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</si>
  <si>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</si>
  <si>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</si>
  <si>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</si>
  <si>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</si>
  <si>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</si>
  <si>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</si>
  <si>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</si>
  <si>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</si>
  <si>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</si>
  <si>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</si>
  <si>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</si>
  <si>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</si>
  <si>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</si>
  <si>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</si>
  <si>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</si>
  <si>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</si>
  <si>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</si>
  <si>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</si>
  <si>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</si>
  <si>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</si>
  <si>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</si>
  <si>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</si>
  <si>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</si>
  <si>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</si>
  <si>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</si>
  <si>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</si>
  <si>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</si>
  <si>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</si>
  <si>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</si>
  <si>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</si>
  <si>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</si>
  <si>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</si>
  <si>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</si>
  <si>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</si>
  <si>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</si>
  <si>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</si>
  <si>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</si>
  <si>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</si>
  <si>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</si>
  <si>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</si>
  <si>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</si>
  <si>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</si>
  <si>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</si>
  <si>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</si>
  <si>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</si>
  <si>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</si>
  <si>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</si>
  <si>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</si>
  <si>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</si>
  <si>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</si>
  <si>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</si>
  <si>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</si>
  <si>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</si>
  <si>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</si>
  <si>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</si>
  <si>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</si>
  <si>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</si>
  <si>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</si>
  <si>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</si>
  <si>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</si>
  <si>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</si>
  <si>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</si>
  <si>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</si>
  <si>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</si>
  <si>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</si>
  <si>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</si>
  <si>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</si>
  <si>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</si>
  <si>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</si>
  <si>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</si>
  <si>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</si>
  <si>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</si>
  <si>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</si>
  <si>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</si>
  <si>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</si>
  <si>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</si>
  <si>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</si>
  <si>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</si>
  <si>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</si>
  <si>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</si>
  <si>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</si>
  <si>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</si>
  <si>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</si>
  <si>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</si>
  <si>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</si>
  <si>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</si>
  <si>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</si>
  <si>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</si>
  <si>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</si>
  <si>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</si>
  <si>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</si>
  <si>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</si>
  <si>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</si>
  <si>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</si>
  <si>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</si>
  <si>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</si>
  <si>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</si>
  <si>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</si>
  <si>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</si>
  <si>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</si>
  <si>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</si>
  <si>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</si>
  <si>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</si>
  <si>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</si>
  <si>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</si>
  <si>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</si>
  <si>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</si>
  <si>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</si>
  <si>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</si>
  <si>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</si>
  <si>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</si>
  <si>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</si>
  <si>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</si>
  <si>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</si>
  <si>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</si>
  <si>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</si>
  <si>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</si>
  <si>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</si>
  <si>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</si>
  <si>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</si>
  <si>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</si>
  <si>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</si>
  <si>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</si>
  <si>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</si>
  <si>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</si>
  <si>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</si>
  <si>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</si>
  <si>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</si>
  <si>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</si>
  <si>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</si>
  <si>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</si>
  <si>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</si>
  <si>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</si>
  <si>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</si>
  <si>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</si>
  <si>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</si>
  <si>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</si>
  <si>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</si>
  <si>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</si>
  <si>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</si>
  <si>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</si>
  <si>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</si>
  <si>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</si>
  <si>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</si>
  <si>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</si>
  <si>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</si>
  <si>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</si>
  <si>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</si>
  <si>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</si>
  <si>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</si>
  <si>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</si>
  <si>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</si>
  <si>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</si>
  <si>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</si>
  <si>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</si>
  <si>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</si>
  <si>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</si>
  <si>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</si>
  <si>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</si>
  <si>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</si>
  <si>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</si>
  <si>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</si>
  <si>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</si>
  <si>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</si>
  <si>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</si>
  <si>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</si>
  <si>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</si>
  <si>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</si>
  <si>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</si>
  <si>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</si>
  <si>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</si>
  <si>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</si>
  <si>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</si>
  <si>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</si>
  <si>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</si>
  <si>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</si>
  <si>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</si>
  <si>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</si>
  <si>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</si>
  <si>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</si>
  <si>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</si>
  <si>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</si>
  <si>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</si>
  <si>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</si>
  <si>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</si>
  <si>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</si>
  <si>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</si>
  <si>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</si>
  <si>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</si>
  <si>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</si>
  <si>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</si>
  <si>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</si>
  <si>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</si>
  <si>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</si>
  <si>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</si>
  <si>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</si>
  <si>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</si>
  <si>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</si>
  <si>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</si>
  <si>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</si>
  <si>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</si>
  <si>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</si>
  <si>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</si>
  <si>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</si>
  <si>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</si>
  <si>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</si>
  <si>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</si>
  <si>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</si>
  <si>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</si>
  <si>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</si>
  <si>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</si>
  <si>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</si>
  <si>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</si>
  <si>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</si>
  <si>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</si>
  <si>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</si>
  <si>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</si>
  <si>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</si>
  <si>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</si>
  <si>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</si>
  <si>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</si>
  <si>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</si>
  <si>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</si>
  <si>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</si>
  <si>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</si>
  <si>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</si>
  <si>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</si>
  <si>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</si>
  <si>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</si>
  <si>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</si>
  <si>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</si>
  <si>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</si>
  <si>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</si>
  <si>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</si>
  <si>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</si>
  <si>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</si>
  <si>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</si>
  <si>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</si>
  <si>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</si>
  <si>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</si>
  <si>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</si>
  <si>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</si>
  <si>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</si>
  <si>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</si>
  <si>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</si>
  <si>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</si>
  <si>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</si>
  <si>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</si>
  <si>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</si>
  <si>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</si>
  <si>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</si>
  <si>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</si>
  <si>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</si>
  <si>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</si>
  <si>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</si>
  <si>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</si>
  <si>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</si>
  <si>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</si>
  <si>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</si>
  <si>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</si>
  <si>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</si>
  <si>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</si>
  <si>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</si>
  <si>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</si>
  <si>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</si>
  <si>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</si>
  <si>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</si>
  <si>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</si>
  <si>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</si>
  <si>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</si>
  <si>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</si>
  <si>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</si>
  <si>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</si>
  <si>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</si>
  <si>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</si>
  <si>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</si>
  <si>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</si>
  <si>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</si>
  <si>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</si>
  <si>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</si>
  <si>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</si>
  <si>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</si>
  <si>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</si>
  <si>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</si>
  <si>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</si>
  <si>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</si>
  <si>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</si>
  <si>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</si>
  <si>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</si>
  <si>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</si>
  <si>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</si>
  <si>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</si>
  <si>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</si>
  <si>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</si>
  <si>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</si>
  <si>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</si>
  <si>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</si>
  <si>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</si>
  <si>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</si>
  <si>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</si>
  <si>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</si>
  <si>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</si>
  <si>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</si>
  <si>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</si>
  <si>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</si>
  <si>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</si>
  <si>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</si>
  <si>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</si>
  <si>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</si>
  <si>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</si>
  <si>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</si>
  <si>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</si>
  <si>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</si>
  <si>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</si>
  <si>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</si>
  <si>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</si>
  <si>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</si>
  <si>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</si>
  <si>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</si>
  <si>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</si>
  <si>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</si>
  <si>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</si>
  <si>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</si>
  <si>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</si>
  <si>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</si>
  <si>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</si>
  <si>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</si>
  <si>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</si>
  <si>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</si>
  <si>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</si>
  <si>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</si>
  <si>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</si>
  <si>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</si>
  <si>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</si>
  <si>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</si>
  <si>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</si>
  <si>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</si>
  <si>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</si>
  <si>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</si>
  <si>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</si>
  <si>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</si>
  <si>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</si>
  <si>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</si>
  <si>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</si>
  <si>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</si>
  <si>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</si>
  <si>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</si>
  <si>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</si>
  <si>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</si>
  <si>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</si>
  <si>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</si>
  <si>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</si>
  <si>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</si>
  <si>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</si>
  <si>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</si>
  <si>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</si>
  <si>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</si>
  <si>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</si>
  <si>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</si>
  <si>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</si>
  <si>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</si>
  <si>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</si>
  <si>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</si>
  <si>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</si>
  <si>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</si>
  <si>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</si>
  <si>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</si>
  <si>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</si>
  <si>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</si>
  <si>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</si>
  <si>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</si>
  <si>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</si>
  <si>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</si>
  <si>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</si>
  <si>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</si>
  <si>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</si>
  <si>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</si>
  <si>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</si>
  <si>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</si>
  <si>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</si>
  <si>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</si>
  <si>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</si>
  <si>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</si>
  <si>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</si>
  <si>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</si>
  <si>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</si>
  <si>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</si>
  <si>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</si>
  <si>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</si>
  <si>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</si>
  <si>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</si>
  <si>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</si>
  <si>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</si>
  <si>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</si>
  <si>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</si>
  <si>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</si>
  <si>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</si>
  <si>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</si>
  <si>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</si>
  <si>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</si>
  <si>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</si>
  <si>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</si>
  <si>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</si>
  <si>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</si>
  <si>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</si>
  <si>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</si>
  <si>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</si>
  <si>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</si>
  <si>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</si>
  <si>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</si>
  <si>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</si>
  <si>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</si>
  <si>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</si>
  <si>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</si>
  <si>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</si>
  <si>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</si>
  <si>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</si>
  <si>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</si>
  <si>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</si>
  <si>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</si>
  <si>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</si>
  <si>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</si>
  <si>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</si>
  <si>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</si>
  <si>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</si>
  <si>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</si>
  <si>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</si>
  <si>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</si>
  <si>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</si>
  <si>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</si>
  <si>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</si>
  <si>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</si>
  <si>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</si>
  <si>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</si>
  <si>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</si>
  <si>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</si>
  <si>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</si>
  <si>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</si>
  <si>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</si>
  <si>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</si>
  <si>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</si>
  <si>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</si>
  <si>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</si>
  <si>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</si>
  <si>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</si>
  <si>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</si>
  <si>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</si>
  <si>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</si>
  <si>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</si>
  <si>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</si>
  <si>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</si>
  <si>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</si>
  <si>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</si>
  <si>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</si>
  <si>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</si>
  <si>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</si>
  <si>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</si>
  <si>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</si>
  <si>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</si>
  <si>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</si>
  <si>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</si>
  <si>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</si>
  <si>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</si>
  <si>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</si>
  <si>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</si>
  <si>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</si>
  <si>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</si>
  <si>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</si>
  <si>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</si>
  <si>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</si>
  <si>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</si>
  <si>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</si>
  <si>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</si>
  <si>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</si>
  <si>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</si>
  <si>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</si>
  <si>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</si>
  <si>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</si>
  <si>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</si>
  <si>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</si>
  <si>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</si>
  <si>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</si>
  <si>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</si>
  <si>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</si>
  <si>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</si>
  <si>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</si>
  <si>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</si>
  <si>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</si>
  <si>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</si>
  <si>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</si>
  <si>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</si>
  <si>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</si>
  <si>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</si>
  <si>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</si>
  <si>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</si>
  <si>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</si>
  <si>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</si>
  <si>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</si>
  <si>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</si>
  <si>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</si>
  <si>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</si>
  <si>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</si>
  <si>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</si>
  <si>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</si>
  <si>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</si>
  <si>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</si>
  <si>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</si>
  <si>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</si>
  <si>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</si>
  <si>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</si>
  <si>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</si>
  <si>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</si>
  <si>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</si>
  <si>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</si>
  <si>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</si>
  <si>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</si>
  <si>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</si>
  <si>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</si>
  <si>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</si>
  <si>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</si>
  <si>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</si>
  <si>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</si>
  <si>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</si>
  <si>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</si>
  <si>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</si>
  <si>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</si>
  <si>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</si>
  <si>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</si>
  <si>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</si>
  <si>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</si>
  <si>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</si>
  <si>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</si>
  <si>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</si>
  <si>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</si>
  <si>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</si>
  <si>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</si>
  <si>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</si>
  <si>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</si>
  <si>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</si>
  <si>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</si>
  <si>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</si>
  <si>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</si>
  <si>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</si>
  <si>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</si>
  <si>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</si>
  <si>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</si>
  <si>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</si>
  <si>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</si>
  <si>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</si>
  <si>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</si>
  <si>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</si>
  <si>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</si>
  <si>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</si>
  <si>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</si>
  <si>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</si>
  <si>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</si>
  <si>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</si>
  <si>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</si>
  <si>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</si>
  <si>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</si>
  <si>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</si>
  <si>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</si>
  <si>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</si>
  <si>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</si>
  <si>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</si>
  <si>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</si>
  <si>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</si>
  <si>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</si>
  <si>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</si>
  <si>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</si>
  <si>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</si>
  <si>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</si>
  <si>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</si>
  <si>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</si>
  <si>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</si>
  <si>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</si>
  <si>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</si>
  <si>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</si>
  <si>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</si>
  <si>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</si>
  <si>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</si>
  <si>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</si>
  <si>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</si>
  <si>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</si>
  <si>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</si>
  <si>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</si>
  <si>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</si>
  <si>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</si>
  <si>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</si>
  <si>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</si>
  <si>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</si>
  <si>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</si>
  <si>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</si>
  <si>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</si>
  <si>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</si>
  <si>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</si>
  <si>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</si>
  <si>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</si>
  <si>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</si>
  <si>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</si>
  <si>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</si>
  <si>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</si>
  <si>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</si>
  <si>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</si>
  <si>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</si>
  <si>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</si>
  <si>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</si>
  <si>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</si>
  <si>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</si>
  <si>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</si>
  <si>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</si>
  <si>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</si>
  <si>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</si>
  <si>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</si>
  <si>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</si>
  <si>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</si>
  <si>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</si>
  <si>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</si>
  <si>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</si>
  <si>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</si>
  <si>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</si>
  <si>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</si>
  <si>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</si>
  <si>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</si>
  <si>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</si>
  <si>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</si>
  <si>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</si>
  <si>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</si>
  <si>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</si>
  <si>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</si>
  <si>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</si>
  <si>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</si>
  <si>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</si>
  <si>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</si>
  <si>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</si>
  <si>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</si>
  <si>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</si>
  <si>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</si>
  <si>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</si>
  <si>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</si>
  <si>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</si>
  <si>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</si>
  <si>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</si>
  <si>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</si>
  <si>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</si>
  <si>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</si>
  <si>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</si>
  <si>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</si>
  <si>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</si>
  <si>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</si>
  <si>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</si>
  <si>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</si>
  <si>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</si>
  <si>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</si>
  <si>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</si>
  <si>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</si>
  <si>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</si>
  <si>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</si>
  <si>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</si>
  <si>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</si>
  <si>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</si>
  <si>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</si>
  <si>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</si>
  <si>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</si>
  <si>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</si>
  <si>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</si>
  <si>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</si>
  <si>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</si>
  <si>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</si>
  <si>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</si>
  <si>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</si>
  <si>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</si>
  <si>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</si>
  <si>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</si>
  <si>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</si>
  <si>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</si>
  <si>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</si>
  <si>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</si>
  <si>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</si>
  <si>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</si>
  <si>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</si>
  <si>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</si>
  <si>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</si>
  <si>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</si>
  <si>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</si>
  <si>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</si>
  <si>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</si>
  <si>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</si>
  <si>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</si>
  <si>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</si>
  <si>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</si>
  <si>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</si>
  <si>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</si>
  <si>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</si>
  <si>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</si>
  <si>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</si>
  <si>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</si>
  <si>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</si>
  <si>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</si>
  <si>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</si>
  <si>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</si>
  <si>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</si>
  <si>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</si>
  <si>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</si>
  <si>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</si>
  <si>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</si>
  <si>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</si>
  <si>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</si>
  <si>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</si>
  <si>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</si>
  <si>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</si>
  <si>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</si>
  <si>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</si>
  <si>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</si>
  <si>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</si>
  <si>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</si>
  <si>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</si>
  <si>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</si>
  <si>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</si>
  <si>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</si>
  <si>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</si>
  <si>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</si>
  <si>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</si>
  <si>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</si>
  <si>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</si>
  <si>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</si>
  <si>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</si>
  <si>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</si>
  <si>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</si>
  <si>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</si>
  <si>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</si>
  <si>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</si>
  <si>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</si>
  <si>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</si>
  <si>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</si>
  <si>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</si>
  <si>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</si>
  <si>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</si>
  <si>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</si>
  <si>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</si>
  <si>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</si>
  <si>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</si>
  <si>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</si>
  <si>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</si>
  <si>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</si>
  <si>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</si>
  <si>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</si>
  <si>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</si>
  <si>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</si>
  <si>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</si>
  <si>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</si>
  <si>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</si>
  <si>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</si>
  <si>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</si>
  <si>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</si>
  <si>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</si>
  <si>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</si>
  <si>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</si>
  <si>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</si>
  <si>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</si>
  <si>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</si>
  <si>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</si>
  <si>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</si>
  <si>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</si>
  <si>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</si>
  <si>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</si>
  <si>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</si>
  <si>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</si>
  <si>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</si>
  <si>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</si>
  <si>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</si>
  <si>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</si>
  <si>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</si>
  <si>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</si>
  <si>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</si>
  <si>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</si>
  <si>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</si>
  <si>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</si>
  <si>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</si>
  <si>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</si>
  <si>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</si>
  <si>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</si>
  <si>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</si>
  <si>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</si>
  <si>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</si>
  <si>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</si>
  <si>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</si>
  <si>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</si>
  <si>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</si>
  <si>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</si>
  <si>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</si>
  <si>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</si>
  <si>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</si>
  <si>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</si>
  <si>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</si>
  <si>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</si>
  <si>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</si>
  <si>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</si>
  <si>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</si>
  <si>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</si>
  <si>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</si>
  <si>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</si>
  <si>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</si>
  <si>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</si>
  <si>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</si>
  <si>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</si>
  <si>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</si>
  <si>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</si>
  <si>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</si>
  <si>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</si>
  <si>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</si>
  <si>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</si>
  <si>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</si>
  <si>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</si>
  <si>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</si>
  <si>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</si>
  <si>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</si>
  <si>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</si>
  <si>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</si>
  <si>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</si>
  <si>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</si>
  <si>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</si>
  <si>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</si>
  <si>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</si>
  <si>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</si>
  <si>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</si>
  <si>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</si>
  <si>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</si>
  <si>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</si>
  <si>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</si>
  <si>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</si>
  <si>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</si>
  <si>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</si>
  <si>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</si>
  <si>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</si>
  <si>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</si>
  <si>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</si>
  <si>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</si>
  <si>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</si>
  <si>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</si>
  <si>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</si>
  <si>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</si>
  <si>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</si>
  <si>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</si>
  <si>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</si>
  <si>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</si>
  <si>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</si>
  <si>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</si>
  <si>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</si>
  <si>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</si>
  <si>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</si>
  <si>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</si>
  <si>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</si>
  <si>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</si>
  <si>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</si>
  <si>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</si>
  <si>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</si>
  <si>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</si>
  <si>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</si>
  <si>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</si>
  <si>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</si>
  <si>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</si>
  <si>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</si>
  <si>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</si>
  <si>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</si>
  <si>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</si>
  <si>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</si>
  <si>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</si>
  <si>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</si>
  <si>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</si>
  <si>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</si>
  <si>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</si>
  <si>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</si>
  <si>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</si>
  <si>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</si>
  <si>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</si>
  <si>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</si>
  <si>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</si>
  <si>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</si>
  <si>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</si>
  <si>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</si>
  <si>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</si>
  <si>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</si>
  <si>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</si>
  <si>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</si>
  <si>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</si>
  <si>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</si>
  <si>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</si>
  <si>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</si>
  <si>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</si>
  <si>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</si>
  <si>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</si>
  <si>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</si>
  <si>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</si>
  <si>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</si>
  <si>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</si>
  <si>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</si>
  <si>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</si>
  <si>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</si>
  <si>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</si>
  <si>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</si>
  <si>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</si>
  <si>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</si>
  <si>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</si>
  <si>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</si>
  <si>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</si>
  <si>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</si>
  <si>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</si>
  <si>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</si>
  <si>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</si>
  <si>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</si>
  <si>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</si>
  <si>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</si>
  <si>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</si>
  <si>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</si>
  <si>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</si>
  <si>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</si>
  <si>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</si>
  <si>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</si>
  <si>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</si>
  <si>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</si>
  <si>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</si>
  <si>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</si>
  <si>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</si>
  <si>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</si>
  <si>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</si>
  <si>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</si>
  <si>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</si>
  <si>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</si>
  <si>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</si>
  <si>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</si>
  <si>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</si>
  <si>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</si>
  <si>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</si>
  <si>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</si>
  <si>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</si>
  <si>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</si>
  <si>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</si>
  <si>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</si>
  <si>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</si>
  <si>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</si>
  <si>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</si>
  <si>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</si>
  <si>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</si>
  <si>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</si>
  <si>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</si>
  <si>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</si>
  <si>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</si>
  <si>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</si>
  <si>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</si>
  <si>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</si>
  <si>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</si>
  <si>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</si>
  <si>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</si>
  <si>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</si>
  <si>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</si>
  <si>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</si>
  <si>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</si>
  <si>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</si>
  <si>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</si>
  <si>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</si>
  <si>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</si>
  <si>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</si>
  <si>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</si>
  <si>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</si>
  <si>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</si>
  <si>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</si>
  <si>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</si>
  <si>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</si>
  <si>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</si>
  <si>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</si>
  <si>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</si>
  <si>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</si>
  <si>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</si>
  <si>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</si>
  <si>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</si>
  <si>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</si>
  <si>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</si>
  <si>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</si>
  <si>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</si>
  <si>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</si>
  <si>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</si>
  <si>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</si>
  <si>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</si>
  <si>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</si>
  <si>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</si>
  <si>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</si>
  <si>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</si>
  <si>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</si>
  <si>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</si>
  <si>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</si>
  <si>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</si>
  <si>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</si>
  <si>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</si>
  <si>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</si>
  <si>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</si>
  <si>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</si>
  <si>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</si>
  <si>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</si>
  <si>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</si>
  <si>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</si>
  <si>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</si>
  <si>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</si>
  <si>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</si>
  <si>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</si>
  <si>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</si>
  <si>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</si>
  <si>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</si>
  <si>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</si>
  <si>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</si>
  <si>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</si>
  <si>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</si>
  <si>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</si>
  <si>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</si>
  <si>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</si>
  <si>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</si>
  <si>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</si>
  <si>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</si>
  <si>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</si>
  <si>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</si>
  <si>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</si>
  <si>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</si>
  <si>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</si>
  <si>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</si>
  <si>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</si>
  <si>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</si>
  <si>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</si>
  <si>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</si>
  <si>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</si>
  <si>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</si>
  <si>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</si>
  <si>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</si>
  <si>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</si>
  <si>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</si>
  <si>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</si>
  <si>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</si>
  <si>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</si>
  <si>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</si>
  <si>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</si>
  <si>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</si>
  <si>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</si>
  <si>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</si>
  <si>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</si>
  <si>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</si>
  <si>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</si>
  <si>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</si>
  <si>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</si>
  <si>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</si>
  <si>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</si>
  <si>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</si>
  <si>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</si>
  <si>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</si>
  <si>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</si>
  <si>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</si>
  <si>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</si>
  <si>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</si>
  <si>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</si>
  <si>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</si>
  <si>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</si>
  <si>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</si>
  <si>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</si>
  <si>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</si>
  <si>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</si>
  <si>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</si>
  <si>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</si>
  <si>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</si>
  <si>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</si>
  <si>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</si>
  <si>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</si>
  <si>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</si>
  <si>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</si>
  <si>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</si>
  <si>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</si>
  <si>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</si>
  <si>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</si>
  <si>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</si>
  <si>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</si>
  <si>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</si>
  <si>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</si>
  <si>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</si>
  <si>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</si>
  <si>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</si>
  <si>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</si>
  <si>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</si>
  <si>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</si>
  <si>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</si>
  <si>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</si>
  <si>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</si>
  <si>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</si>
  <si>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</si>
  <si>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</si>
  <si>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</si>
  <si>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</si>
  <si>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</si>
  <si>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</si>
  <si>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</si>
  <si>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</si>
  <si>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</si>
  <si>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</si>
  <si>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</si>
  <si>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</si>
  <si>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</si>
  <si>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</si>
  <si>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</si>
  <si>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</si>
  <si>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</si>
  <si>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</si>
  <si>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</si>
  <si>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</si>
  <si>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</si>
  <si>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</si>
  <si>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</si>
  <si>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</si>
  <si>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</si>
  <si>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</si>
  <si>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</si>
  <si>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</si>
  <si>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</si>
  <si>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</si>
  <si>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</si>
  <si>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</si>
  <si>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</si>
  <si>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</si>
  <si>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</si>
  <si>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</si>
  <si>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</si>
  <si>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</si>
  <si>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</si>
  <si>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</si>
  <si>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</si>
  <si>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</si>
  <si>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</si>
  <si>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</si>
  <si>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</si>
  <si>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</si>
  <si>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</si>
  <si>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</si>
  <si>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</si>
  <si>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</si>
  <si>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</si>
  <si>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</si>
  <si>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</si>
  <si>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</si>
  <si>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</si>
  <si>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</si>
  <si>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</si>
  <si>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</si>
  <si>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</si>
  <si>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</si>
  <si>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</si>
  <si>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</si>
  <si>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</si>
  <si>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</si>
  <si>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</si>
  <si>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</si>
  <si>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</si>
  <si>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</si>
  <si>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</si>
  <si>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</si>
  <si>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</si>
  <si>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</si>
  <si>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</si>
  <si>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</si>
  <si>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</si>
  <si>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</si>
  <si>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</si>
  <si>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</si>
  <si>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</si>
  <si>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</si>
  <si>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</si>
  <si>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</si>
  <si>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</si>
  <si>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</si>
  <si>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</si>
  <si>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</si>
  <si>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</si>
  <si>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</si>
  <si>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</si>
  <si>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</si>
  <si>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</si>
  <si>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</si>
  <si>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</si>
  <si>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</si>
  <si>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</si>
  <si>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</si>
  <si>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</si>
  <si>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</si>
  <si>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</si>
  <si>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</si>
  <si>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</si>
  <si>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</si>
  <si>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</si>
  <si>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</si>
  <si>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</si>
  <si>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</si>
  <si>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</si>
  <si>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</si>
  <si>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</si>
  <si>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</si>
  <si>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</si>
  <si>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</si>
  <si>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</si>
  <si>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</si>
  <si>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</si>
  <si>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</si>
  <si>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</si>
  <si>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</si>
  <si>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</si>
  <si>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</si>
  <si>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</si>
  <si>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</si>
  <si>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</si>
  <si>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</si>
  <si>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</si>
  <si>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</si>
  <si>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</si>
  <si>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</si>
  <si>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</si>
  <si>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</si>
  <si>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</si>
  <si>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</si>
  <si>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</si>
  <si>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</si>
  <si>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</si>
  <si>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</si>
  <si>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</si>
  <si>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</si>
  <si>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</si>
  <si>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</si>
  <si>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</si>
  <si>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</si>
  <si>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</si>
  <si>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</si>
  <si>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</si>
  <si>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</si>
  <si>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</si>
  <si>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</si>
  <si>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</si>
  <si>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</si>
  <si>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</si>
  <si>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</si>
  <si>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</si>
  <si>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</si>
  <si>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</si>
  <si>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</si>
  <si>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</si>
  <si>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</si>
  <si>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</si>
  <si>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</si>
  <si>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</si>
  <si>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</si>
  <si>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</si>
  <si>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</si>
  <si>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</si>
  <si>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</si>
  <si>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</si>
  <si>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</si>
  <si>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</si>
  <si>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</si>
  <si>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</si>
  <si>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</si>
  <si>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</si>
  <si>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</si>
  <si>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</si>
  <si>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</si>
  <si>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</si>
  <si>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</si>
  <si>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</si>
  <si>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</si>
  <si>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</si>
  <si>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</si>
  <si>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</si>
  <si>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</si>
  <si>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</si>
  <si>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</si>
  <si>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</si>
  <si>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</si>
  <si>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</si>
  <si>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</si>
  <si>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</si>
  <si>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</si>
  <si>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</si>
  <si>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</si>
  <si>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</si>
  <si>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</si>
  <si>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</si>
  <si>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</si>
  <si>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</si>
  <si>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</si>
  <si>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</si>
  <si>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</si>
  <si>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</si>
  <si>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</si>
  <si>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</si>
  <si>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</si>
  <si>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</si>
  <si>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</si>
  <si>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</si>
  <si>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</si>
  <si>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</si>
  <si>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</si>
  <si>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</si>
  <si>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</si>
  <si>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</si>
  <si>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</si>
  <si>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</si>
  <si>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</si>
  <si>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</si>
  <si>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</si>
  <si>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</si>
  <si>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</si>
  <si>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</si>
  <si>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</si>
  <si>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</si>
  <si>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</si>
  <si>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</si>
  <si>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</si>
  <si>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</si>
  <si>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</si>
  <si>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</si>
  <si>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</si>
  <si>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</si>
  <si>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</si>
  <si>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</si>
  <si>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</si>
  <si>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</si>
  <si>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</si>
  <si>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</si>
  <si>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</si>
  <si>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</si>
  <si>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</si>
  <si>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</si>
  <si>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</si>
  <si>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</si>
  <si>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</si>
  <si>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</si>
  <si>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</si>
  <si>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</si>
  <si>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</si>
  <si>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</si>
  <si>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</si>
  <si>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</si>
  <si>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</si>
  <si>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</si>
  <si>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</si>
  <si>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</si>
  <si>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</si>
  <si>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</si>
  <si>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</si>
  <si>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</si>
  <si>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</si>
  <si>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</si>
  <si>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</si>
  <si>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</si>
  <si>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</si>
  <si>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</si>
  <si>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</si>
  <si>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</si>
  <si>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</si>
  <si>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</si>
  <si>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</si>
  <si>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</si>
  <si>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</si>
  <si>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</si>
  <si>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</si>
  <si>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</si>
  <si>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</si>
  <si>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</si>
  <si>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</si>
  <si>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</si>
  <si>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</si>
  <si>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</si>
  <si>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</si>
  <si>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</si>
  <si>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</si>
  <si>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</si>
  <si>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</si>
  <si>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</si>
  <si>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</si>
  <si>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</si>
  <si>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</si>
  <si>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</si>
  <si>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</si>
  <si>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</si>
  <si>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</si>
  <si>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</si>
  <si>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</si>
  <si>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</si>
  <si>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</si>
  <si>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</si>
  <si>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</si>
  <si>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</si>
  <si>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</si>
  <si>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</si>
  <si>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</si>
  <si>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</si>
  <si>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</si>
  <si>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</si>
  <si>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</si>
  <si>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</si>
  <si>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</si>
  <si>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</si>
  <si>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</si>
  <si>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</si>
  <si>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</si>
  <si>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</si>
  <si>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</si>
  <si>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</si>
  <si>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</si>
  <si>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</si>
  <si>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</si>
  <si>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</si>
  <si>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</si>
  <si>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</si>
  <si>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</si>
  <si>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</si>
  <si>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</si>
  <si>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</si>
  <si>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</si>
  <si>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</si>
  <si>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</si>
  <si>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</si>
  <si>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</si>
  <si>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</si>
  <si>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</si>
  <si>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</si>
  <si>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</si>
  <si>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</si>
  <si>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</si>
  <si>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</si>
  <si>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</si>
  <si>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</si>
  <si>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</si>
  <si>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</si>
  <si>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</si>
  <si>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</si>
  <si>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</si>
  <si>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</si>
  <si>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</si>
  <si>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</si>
  <si>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</si>
  <si>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</si>
  <si>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</si>
  <si>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</si>
  <si>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</si>
  <si>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</si>
  <si>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</si>
  <si>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</si>
  <si>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</si>
  <si>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</si>
  <si>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</si>
  <si>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</si>
  <si>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</si>
  <si>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</si>
  <si>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</si>
  <si>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</si>
  <si>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</si>
  <si>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</si>
  <si>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</si>
  <si>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</si>
  <si>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</si>
  <si>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</si>
  <si>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</si>
  <si>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</si>
  <si>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</si>
  <si>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</si>
  <si>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</si>
  <si>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</si>
  <si>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</si>
  <si>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</si>
  <si>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</si>
  <si>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</si>
  <si>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</si>
  <si>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</si>
  <si>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</si>
  <si>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</si>
  <si>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</si>
  <si>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</si>
  <si>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</si>
  <si>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</si>
  <si>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</si>
  <si>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</si>
  <si>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</si>
  <si>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</si>
  <si>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</si>
  <si>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</si>
  <si>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</si>
  <si>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</si>
  <si>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</si>
  <si>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</si>
  <si>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</si>
  <si>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</si>
  <si>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</si>
  <si>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</si>
  <si>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</si>
  <si>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</si>
  <si>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</si>
  <si>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</si>
  <si>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</si>
  <si>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</si>
  <si>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</si>
  <si>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</si>
  <si>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</si>
  <si>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</si>
  <si>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</si>
  <si>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</si>
  <si>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</si>
  <si>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</si>
  <si>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</si>
  <si>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</si>
  <si>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</si>
  <si>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</si>
  <si>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</si>
  <si>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</si>
  <si>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</si>
  <si>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</si>
  <si>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</si>
  <si>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</si>
  <si>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</si>
  <si>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</si>
  <si>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</si>
  <si>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</si>
  <si>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</si>
  <si>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</si>
  <si>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</si>
  <si>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</si>
  <si>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</si>
  <si>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</si>
  <si>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</si>
  <si>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</si>
  <si>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</si>
  <si>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</si>
  <si>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</si>
  <si>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</si>
  <si>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</si>
  <si>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</si>
  <si>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</si>
  <si>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</si>
  <si>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</si>
  <si>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</si>
  <si>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</si>
  <si>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</si>
  <si>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</si>
  <si>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</si>
  <si>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</si>
  <si>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</si>
  <si>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</si>
  <si>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</si>
  <si>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</si>
  <si>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</si>
  <si>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</si>
  <si>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</si>
  <si>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</si>
  <si>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</si>
  <si>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</si>
  <si>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</si>
  <si>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</si>
  <si>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</si>
  <si>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</si>
  <si>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</si>
  <si>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</si>
  <si>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</si>
  <si>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</si>
  <si>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</si>
  <si>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</si>
  <si>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</si>
  <si>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</si>
  <si>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</si>
  <si>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</si>
  <si>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</si>
  <si>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</si>
  <si>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</si>
  <si>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</si>
  <si>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</si>
  <si>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</si>
  <si>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</si>
  <si>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</si>
  <si>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</si>
  <si>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</si>
  <si>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</si>
  <si>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</si>
  <si>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</si>
  <si>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</si>
  <si>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</si>
  <si>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</si>
  <si>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</si>
  <si>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</si>
  <si>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</si>
  <si>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</si>
  <si>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</si>
  <si>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</si>
  <si>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</si>
  <si>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</si>
  <si>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</si>
  <si>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</si>
  <si>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</si>
  <si>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</si>
  <si>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</si>
  <si>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</si>
  <si>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</si>
  <si>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</si>
  <si>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</si>
  <si>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</si>
  <si>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</si>
  <si>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</si>
  <si>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</si>
  <si>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</si>
  <si>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</si>
  <si>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</si>
  <si>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</si>
  <si>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</si>
  <si>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</si>
  <si>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</si>
  <si>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</si>
  <si>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</si>
  <si>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</si>
  <si>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</si>
  <si>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</si>
  <si>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</si>
  <si>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</si>
  <si>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</si>
  <si>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</si>
  <si>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</si>
  <si>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</si>
  <si>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</si>
  <si>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</si>
  <si>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</si>
  <si>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</si>
  <si>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</si>
  <si>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</si>
  <si>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</si>
  <si>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</si>
  <si>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</si>
  <si>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</si>
  <si>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</si>
  <si>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</si>
  <si>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</si>
  <si>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</si>
  <si>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</si>
  <si>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</si>
  <si>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</si>
  <si>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</si>
  <si>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</si>
  <si>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</si>
  <si>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</si>
  <si>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</si>
  <si>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</si>
  <si>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</si>
  <si>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</si>
  <si>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</si>
  <si>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</si>
  <si>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</si>
  <si>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</si>
  <si>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</si>
  <si>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</si>
  <si>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</si>
  <si>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</si>
  <si>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</si>
  <si>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</si>
  <si>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</si>
  <si>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</si>
  <si>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</si>
  <si>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</si>
  <si>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</si>
  <si>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</si>
  <si>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</si>
  <si>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</si>
  <si>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</si>
  <si>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</si>
  <si>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</si>
  <si>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</si>
  <si>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</si>
  <si>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</si>
  <si>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</si>
  <si>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</si>
  <si>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</si>
  <si>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</si>
  <si>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</si>
  <si>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</si>
  <si>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</si>
  <si>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</si>
  <si>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</si>
  <si>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</si>
  <si>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</si>
  <si>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</si>
  <si>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</si>
  <si>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</si>
  <si>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</si>
  <si>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</si>
  <si>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</si>
  <si>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</si>
  <si>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</si>
  <si>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</si>
  <si>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</si>
  <si>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</si>
  <si>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</si>
  <si>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</si>
  <si>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</si>
  <si>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</si>
  <si>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</si>
  <si>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</si>
  <si>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</si>
  <si>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</si>
  <si>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</si>
  <si>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</si>
  <si>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</si>
  <si>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</si>
  <si>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</si>
  <si>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</si>
  <si>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</si>
  <si>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</si>
  <si>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</si>
  <si>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</si>
  <si>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</si>
  <si>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</si>
  <si>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</si>
  <si>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</si>
  <si>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</si>
  <si>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</si>
  <si>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</si>
  <si>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</si>
  <si>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</si>
  <si>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</si>
  <si>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</si>
  <si>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</si>
  <si>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</si>
  <si>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</si>
  <si>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</si>
  <si>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</si>
  <si>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</si>
  <si>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</si>
  <si>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</si>
  <si>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</si>
  <si>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</si>
  <si>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</si>
  <si>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</si>
  <si>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</si>
  <si>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</si>
  <si>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</si>
  <si>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</si>
  <si>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</si>
  <si>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</si>
  <si>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</si>
  <si>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</si>
  <si>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</si>
  <si>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</si>
  <si>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</si>
  <si>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</si>
  <si>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</si>
  <si>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</si>
  <si>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</si>
  <si>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</si>
  <si>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</si>
  <si>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</si>
  <si>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</si>
  <si>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</si>
  <si>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</si>
  <si>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</si>
  <si>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</si>
  <si>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</si>
  <si>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</si>
  <si>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</si>
  <si>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</si>
  <si>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</si>
  <si>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</si>
  <si>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</si>
  <si>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</si>
  <si>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</si>
  <si>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</si>
  <si>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</si>
  <si>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</si>
  <si>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</si>
  <si>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</si>
  <si>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</si>
  <si>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</si>
  <si>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</si>
  <si>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</si>
  <si>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</si>
  <si>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</si>
  <si>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</si>
  <si>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</si>
  <si>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</si>
  <si>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</si>
  <si>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</si>
  <si>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</si>
  <si>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</si>
  <si>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</si>
  <si>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</si>
  <si>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</si>
  <si>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</si>
  <si>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</si>
  <si>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</si>
  <si>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</si>
  <si>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</si>
  <si>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</si>
  <si>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</si>
  <si>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</si>
  <si>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</si>
  <si>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</si>
  <si>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</si>
  <si>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</si>
  <si>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</si>
  <si>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</si>
  <si>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</si>
  <si>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</si>
  <si>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</si>
  <si>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</si>
  <si>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</si>
  <si>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</si>
  <si>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</si>
  <si>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</si>
  <si>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</si>
  <si>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</si>
  <si>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</si>
  <si>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</si>
  <si>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</si>
  <si>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</si>
  <si>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</si>
  <si>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</si>
  <si>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</si>
  <si>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</si>
  <si>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</si>
  <si>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</si>
  <si>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</si>
  <si>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</si>
  <si>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</si>
  <si>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</si>
  <si>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</si>
  <si>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</si>
  <si>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</si>
  <si>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</si>
  <si>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</si>
  <si>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</si>
  <si>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</si>
  <si>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</si>
  <si>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</si>
  <si>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</si>
  <si>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</si>
  <si>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</si>
  <si>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</si>
  <si>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</si>
  <si>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</si>
  <si>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</si>
  <si>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</si>
  <si>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</si>
  <si>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</si>
  <si>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</si>
  <si>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</si>
  <si>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</si>
  <si>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</si>
  <si>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</si>
  <si>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</si>
  <si>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</si>
  <si>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</si>
  <si>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</si>
  <si>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</si>
  <si>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</si>
  <si>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</si>
  <si>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</si>
  <si>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</si>
  <si>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</si>
  <si>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</si>
  <si>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</si>
  <si>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</si>
  <si>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</si>
  <si>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</si>
  <si>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</si>
  <si>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</si>
  <si>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</si>
  <si>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</si>
  <si>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</si>
  <si>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</si>
  <si>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</si>
  <si>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</si>
  <si>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</si>
  <si>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</si>
  <si>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</si>
  <si>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</si>
  <si>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</si>
  <si>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</si>
  <si>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</si>
  <si>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</si>
  <si>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</si>
  <si>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</si>
  <si>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</si>
  <si>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</si>
  <si>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</si>
  <si>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</si>
  <si>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</si>
  <si>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</si>
  <si>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</si>
  <si>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</si>
  <si>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</si>
  <si>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</si>
  <si>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</si>
  <si>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</si>
  <si>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</si>
  <si>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</si>
  <si>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</si>
  <si>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</si>
  <si>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</si>
  <si>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</si>
  <si>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</si>
  <si>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</si>
  <si>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</si>
  <si>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</si>
  <si>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</si>
  <si>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</si>
  <si>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</si>
  <si>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</si>
  <si>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</si>
  <si>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</si>
  <si>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</si>
  <si>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</si>
  <si>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</si>
  <si>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</si>
  <si>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</si>
  <si>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</si>
  <si>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</si>
  <si>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</si>
  <si>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</si>
  <si>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</si>
  <si>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</si>
  <si>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</si>
  <si>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</si>
  <si>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</si>
  <si>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</si>
  <si>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</si>
  <si>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</si>
  <si>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</si>
  <si>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</si>
  <si>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</si>
  <si>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</si>
  <si>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</si>
  <si>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</si>
  <si>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</si>
  <si>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</si>
  <si>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</si>
  <si>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</si>
  <si>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</si>
  <si>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</si>
  <si>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</si>
  <si>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</si>
  <si>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</si>
  <si>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</si>
  <si>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</si>
  <si>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</si>
  <si>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</si>
  <si>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</si>
  <si>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</si>
  <si>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</si>
  <si>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</si>
  <si>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</si>
  <si>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</si>
  <si>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</si>
  <si>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</si>
  <si>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</si>
  <si>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</si>
  <si>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</si>
  <si>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</si>
  <si>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</si>
  <si>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</si>
  <si>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</si>
  <si>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</si>
  <si>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</si>
  <si>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</si>
  <si>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</si>
  <si>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</si>
  <si>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</si>
  <si>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</si>
  <si>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</si>
  <si>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</si>
  <si>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</si>
  <si>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</si>
  <si>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</si>
  <si>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</si>
  <si>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</si>
  <si>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</si>
  <si>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</si>
  <si>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</si>
  <si>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</si>
  <si>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</si>
  <si>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</si>
  <si>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</si>
  <si>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</si>
  <si>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</si>
  <si>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</si>
  <si>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</si>
  <si>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</si>
  <si>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</si>
  <si>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</si>
  <si>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</si>
  <si>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</si>
  <si>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</si>
  <si>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</si>
  <si>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</si>
  <si>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</si>
  <si>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</si>
  <si>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</si>
  <si>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</si>
  <si>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</si>
  <si>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</si>
  <si>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</si>
  <si>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</si>
  <si>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</si>
  <si>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</si>
  <si>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</si>
  <si>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</si>
  <si>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</si>
  <si>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</si>
  <si>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</si>
  <si>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</si>
  <si>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</si>
  <si>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</si>
  <si>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</si>
  <si>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</si>
  <si>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</si>
  <si>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</si>
  <si>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</si>
  <si>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</si>
  <si>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</si>
  <si>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</si>
  <si>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</si>
  <si>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</si>
  <si>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</si>
  <si>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</si>
  <si>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</si>
  <si>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</si>
  <si>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</si>
  <si>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</si>
  <si>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</si>
  <si>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</si>
  <si>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</si>
  <si>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</si>
  <si>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</si>
  <si>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</si>
  <si>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</si>
  <si>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</si>
  <si>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</si>
  <si>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</si>
  <si>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</si>
  <si>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</si>
  <si>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</si>
  <si>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</si>
  <si>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</si>
  <si>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</si>
  <si>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</si>
  <si>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</si>
  <si>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</si>
  <si>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</si>
  <si>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</si>
  <si>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</si>
  <si>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</si>
  <si>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</si>
  <si>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</si>
  <si>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</si>
  <si>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</si>
  <si>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</si>
  <si>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</si>
  <si>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</si>
  <si>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</si>
  <si>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</si>
  <si>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</si>
  <si>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</si>
  <si>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</si>
  <si>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</si>
  <si>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</si>
  <si>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</si>
  <si>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</si>
  <si>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</si>
  <si>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</si>
  <si>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</si>
  <si>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</si>
  <si>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</si>
  <si>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</si>
  <si>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</si>
  <si>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</si>
  <si>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</si>
  <si>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</si>
  <si>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</si>
  <si>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</si>
  <si>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</si>
  <si>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</si>
  <si>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</si>
  <si>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</si>
  <si>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</si>
  <si>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</si>
  <si>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</si>
  <si>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</si>
  <si>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</si>
  <si>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</si>
  <si>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</si>
  <si>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</si>
  <si>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</si>
  <si>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</si>
  <si>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</si>
  <si>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</si>
  <si>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</si>
  <si>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</si>
  <si>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</si>
  <si>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</si>
  <si>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</si>
  <si>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</si>
  <si>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</si>
  <si>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</si>
  <si>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</si>
  <si>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</si>
  <si>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</si>
  <si>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</si>
  <si>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</si>
  <si>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</si>
  <si>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</si>
  <si>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</si>
  <si>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</si>
  <si>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</si>
  <si>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</si>
  <si>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</si>
  <si>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</si>
  <si>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</si>
  <si>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</si>
  <si>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</si>
  <si>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</si>
  <si>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</si>
  <si>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</si>
  <si>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</si>
  <si>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</si>
  <si>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</si>
  <si>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</si>
  <si>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</si>
  <si>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</si>
  <si>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</si>
  <si>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</si>
  <si>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</si>
  <si>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</si>
  <si>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</si>
  <si>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</si>
  <si>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</si>
  <si>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</si>
  <si>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</si>
  <si>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</si>
  <si>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</si>
  <si>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</si>
  <si>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</si>
  <si>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</si>
  <si>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</si>
  <si>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</si>
  <si>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</si>
  <si>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</si>
  <si>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</si>
  <si>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</si>
  <si>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</si>
  <si>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</si>
  <si>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</si>
  <si>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</si>
  <si>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</si>
  <si>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</si>
  <si>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</si>
  <si>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</si>
  <si>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</si>
  <si>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</si>
  <si>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</si>
  <si>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</si>
  <si>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</si>
  <si>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</si>
  <si>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</si>
  <si>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</si>
  <si>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</si>
  <si>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</si>
  <si>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</si>
  <si>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</si>
  <si>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</si>
  <si>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</si>
  <si>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</si>
  <si>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</si>
  <si>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</si>
  <si>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</si>
  <si>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</si>
  <si>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</si>
  <si>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</si>
  <si>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</si>
  <si>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</si>
  <si>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</si>
  <si>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</si>
  <si>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</si>
  <si>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</si>
  <si>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</si>
  <si>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</si>
  <si>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</si>
  <si>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</si>
  <si>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</si>
  <si>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</si>
  <si>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</si>
  <si>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</si>
  <si>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</si>
  <si>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</si>
  <si>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</si>
  <si>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</si>
  <si>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</si>
  <si>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</si>
  <si>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</si>
  <si>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</si>
  <si>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</si>
  <si>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</si>
  <si>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</si>
  <si>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</si>
  <si>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</si>
  <si>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</si>
  <si>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</si>
  <si>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</si>
  <si>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</si>
  <si>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</si>
  <si>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</si>
  <si>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</si>
  <si>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</si>
  <si>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</si>
  <si>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</si>
  <si>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</si>
  <si>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</si>
  <si>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</si>
  <si>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</si>
  <si>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</si>
  <si>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</si>
  <si>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</si>
  <si>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</si>
  <si>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</si>
  <si>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</si>
  <si>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</si>
  <si>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</si>
  <si>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</si>
  <si>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</si>
  <si>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</si>
  <si>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</si>
  <si>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</si>
  <si>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</si>
  <si>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</si>
  <si>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</si>
  <si>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</si>
  <si>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</si>
  <si>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</si>
  <si>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</si>
  <si>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</si>
  <si>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</si>
  <si>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</si>
  <si>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</si>
  <si>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</si>
  <si>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</si>
  <si>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</si>
  <si>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</si>
  <si>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</si>
  <si>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</si>
  <si>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</si>
  <si>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</si>
  <si>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</si>
  <si>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</si>
  <si>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</si>
  <si>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</si>
  <si>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</si>
  <si>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</si>
  <si>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</si>
  <si>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</si>
  <si>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</si>
  <si>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</si>
  <si>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</si>
  <si>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</si>
  <si>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</si>
  <si>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</si>
  <si>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</si>
  <si>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</si>
  <si>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</si>
  <si>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</si>
  <si>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</si>
  <si>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</si>
  <si>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</si>
  <si>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</si>
  <si>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</si>
  <si>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</si>
  <si>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</si>
  <si>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</si>
  <si>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</si>
  <si>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</si>
  <si>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</si>
  <si>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</si>
  <si>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</si>
  <si>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</si>
  <si>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</si>
  <si>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</si>
  <si>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</si>
  <si>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</si>
  <si>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</si>
  <si>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</si>
  <si>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</si>
  <si>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</si>
  <si>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</si>
  <si>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</si>
  <si>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</si>
  <si>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</si>
  <si>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</si>
  <si>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</si>
  <si>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</si>
  <si>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</si>
  <si>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</si>
  <si>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</si>
  <si>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</si>
  <si>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</si>
  <si>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</si>
  <si>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</si>
  <si>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</si>
  <si>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</si>
  <si>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</si>
  <si>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</si>
  <si>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</si>
  <si>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</si>
  <si>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</si>
  <si>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</si>
  <si>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</si>
  <si>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</si>
  <si>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</si>
  <si>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</si>
  <si>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</si>
  <si>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</si>
  <si>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</si>
  <si>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</si>
  <si>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</si>
  <si>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</si>
  <si>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</si>
  <si>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</si>
  <si>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</si>
  <si>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</si>
  <si>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</si>
  <si>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</si>
  <si>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</si>
  <si>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</si>
  <si>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</si>
  <si>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</si>
  <si>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</si>
  <si>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</si>
  <si>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</si>
  <si>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</si>
  <si>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</si>
  <si>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</si>
  <si>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</si>
  <si>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</si>
  <si>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</si>
  <si>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</si>
  <si>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</si>
  <si>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</si>
  <si>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</si>
  <si>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</si>
  <si>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</si>
  <si>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</si>
  <si>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</si>
  <si>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</si>
  <si>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</si>
  <si>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</si>
  <si>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</si>
  <si>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</si>
  <si>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</si>
  <si>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</si>
  <si>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</si>
  <si>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</si>
  <si>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</si>
  <si>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</si>
  <si>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</si>
  <si>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</si>
  <si>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</si>
  <si>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</si>
  <si>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</si>
  <si>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</si>
  <si>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</si>
  <si>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</si>
  <si>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</si>
  <si>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</si>
  <si>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</si>
  <si>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</si>
  <si>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</si>
  <si>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</si>
  <si>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</si>
  <si>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</si>
  <si>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</si>
  <si>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</si>
  <si>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</si>
  <si>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</si>
  <si>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</si>
  <si>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</si>
  <si>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</si>
  <si>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</si>
  <si>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</si>
  <si>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</si>
  <si>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</si>
  <si>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</si>
  <si>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</si>
  <si>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</si>
  <si>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</si>
  <si>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</si>
  <si>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</si>
  <si>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</si>
  <si>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</si>
  <si>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</si>
  <si>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</si>
  <si>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</si>
  <si>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</si>
  <si>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</si>
  <si>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</si>
  <si>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</si>
  <si>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</si>
  <si>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</si>
  <si>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</si>
  <si>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</si>
  <si>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</si>
  <si>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</si>
  <si>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</si>
  <si>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</si>
  <si>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</si>
  <si>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</si>
  <si>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</si>
  <si>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</si>
  <si>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</si>
  <si>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</si>
  <si>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</si>
  <si>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</si>
  <si>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</si>
  <si>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</si>
  <si>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</si>
  <si>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</si>
  <si>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</si>
  <si>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</si>
  <si>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</si>
  <si>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</si>
  <si>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</si>
  <si>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</si>
  <si>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</si>
  <si>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</si>
  <si>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</si>
  <si>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</si>
  <si>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</si>
  <si>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</si>
  <si>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</si>
  <si>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</si>
  <si>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</si>
  <si>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</si>
  <si>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</si>
  <si>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</si>
  <si>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</si>
  <si>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</si>
  <si>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</si>
  <si>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</si>
  <si>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</si>
  <si>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</si>
  <si>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</si>
  <si>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</si>
  <si>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</si>
  <si>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</si>
  <si>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</si>
  <si>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</si>
  <si>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</si>
  <si>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</si>
  <si>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</si>
  <si>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</si>
  <si>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</si>
  <si>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</si>
  <si>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</si>
  <si>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</si>
  <si>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</si>
  <si>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</si>
  <si>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</si>
  <si>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</si>
  <si>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</si>
  <si>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</si>
  <si>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</si>
  <si>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</si>
  <si>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</si>
  <si>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</si>
  <si>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</si>
  <si>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</si>
  <si>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</si>
  <si>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</si>
  <si>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</si>
  <si>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</si>
  <si>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</si>
  <si>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</si>
  <si>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</si>
  <si>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</si>
  <si>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</si>
  <si>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</si>
  <si>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</si>
  <si>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</si>
  <si>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</si>
  <si>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</si>
  <si>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</si>
  <si>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</si>
  <si>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</si>
  <si>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</si>
  <si>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</si>
  <si>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</si>
  <si>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</si>
  <si>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</si>
  <si>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</si>
  <si>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</si>
  <si>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</si>
  <si>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</si>
  <si>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</si>
  <si>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</si>
  <si>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</si>
  <si>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</si>
  <si>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</si>
  <si>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</si>
  <si>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</si>
  <si>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</si>
  <si>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</si>
  <si>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</si>
  <si>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</si>
  <si>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</si>
  <si>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</si>
  <si>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</si>
  <si>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</si>
  <si>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</si>
  <si>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</si>
  <si>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</si>
  <si>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</si>
  <si>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</si>
  <si>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</si>
  <si>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</si>
  <si>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</si>
  <si>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</si>
  <si>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</si>
  <si>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</si>
  <si>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</si>
  <si>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</si>
  <si>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</si>
  <si>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</si>
  <si>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</si>
  <si>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</si>
  <si>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</si>
  <si>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</si>
  <si>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</si>
  <si>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</si>
  <si>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</si>
  <si>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</si>
  <si>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</si>
  <si>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</si>
  <si>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</si>
  <si>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</si>
  <si>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</si>
  <si>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</si>
  <si>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</si>
  <si>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</si>
  <si>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</si>
  <si>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</si>
  <si>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</si>
  <si>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</si>
  <si>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</si>
  <si>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</si>
  <si>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</si>
  <si>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</si>
  <si>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</si>
  <si>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</si>
  <si>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</si>
  <si>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</si>
  <si>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</si>
  <si>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</si>
  <si>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</si>
  <si>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</si>
  <si>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</si>
  <si>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</si>
  <si>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</si>
  <si>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</si>
  <si>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</si>
  <si>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</si>
  <si>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</si>
  <si>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</si>
  <si>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</si>
  <si>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</si>
  <si>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</si>
  <si>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</si>
  <si>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</si>
  <si>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</si>
  <si>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</si>
  <si>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</si>
  <si>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</si>
  <si>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</si>
  <si>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</si>
  <si>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</si>
  <si>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</si>
  <si>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</si>
  <si>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</si>
  <si>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</si>
  <si>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</si>
  <si>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</si>
  <si>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</si>
  <si>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</si>
  <si>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</si>
  <si>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</si>
  <si>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</si>
  <si>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</si>
  <si>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</si>
  <si>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</si>
  <si>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</si>
  <si>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</si>
  <si>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</si>
  <si>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</si>
  <si>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</si>
  <si>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</si>
  <si>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</si>
  <si>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</si>
  <si>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</si>
  <si>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</si>
  <si>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</si>
  <si>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</si>
  <si>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</si>
  <si>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</si>
  <si>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</si>
  <si>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</si>
  <si>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</si>
  <si>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</si>
  <si>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</si>
  <si>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</si>
  <si>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</si>
  <si>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</si>
  <si>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</si>
  <si>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</si>
  <si>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</si>
  <si>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</si>
  <si>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</si>
  <si>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</si>
  <si>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</si>
  <si>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</si>
  <si>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</si>
  <si>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</si>
  <si>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</si>
  <si>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</si>
  <si>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</si>
  <si>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</si>
  <si>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</si>
  <si>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</si>
  <si>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</si>
  <si>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</si>
  <si>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</si>
  <si>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</si>
  <si>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</si>
  <si>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</si>
  <si>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</si>
  <si>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</si>
  <si>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</si>
  <si>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</si>
  <si>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</si>
  <si>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</si>
  <si>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</si>
  <si>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</si>
  <si>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</si>
  <si>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</si>
  <si>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</si>
  <si>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</si>
  <si>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</si>
  <si>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</si>
  <si>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</si>
  <si>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</si>
  <si>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</si>
  <si>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</si>
  <si>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</si>
  <si>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</si>
  <si>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</si>
  <si>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</si>
  <si>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</si>
  <si>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</si>
  <si>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</si>
  <si>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</si>
  <si>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</si>
  <si>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</si>
  <si>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</si>
  <si>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</si>
  <si>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</si>
  <si>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</si>
  <si>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</si>
  <si>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</si>
  <si>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</si>
  <si>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</si>
  <si>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</si>
  <si>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</si>
  <si>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</si>
  <si>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</si>
  <si>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</si>
  <si>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</si>
  <si>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</si>
  <si>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</si>
  <si>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</si>
  <si>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</si>
  <si>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</si>
  <si>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</si>
  <si>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</si>
  <si>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</si>
  <si>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</si>
  <si>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</si>
  <si>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</si>
  <si>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</si>
  <si>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</si>
  <si>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</si>
  <si>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</si>
  <si>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</si>
  <si>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</si>
  <si>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</si>
  <si>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</si>
  <si>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</si>
  <si>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</si>
  <si>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</si>
  <si>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</si>
  <si>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</si>
  <si>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</si>
  <si>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</si>
  <si>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</si>
  <si>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</si>
  <si>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</si>
  <si>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</si>
  <si>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</si>
  <si>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</si>
  <si>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</si>
  <si>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</si>
  <si>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</si>
  <si>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</si>
  <si>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</si>
  <si>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</si>
  <si>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</si>
  <si>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</si>
  <si>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</si>
  <si>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</si>
  <si>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</si>
  <si>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</si>
  <si>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</si>
  <si>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</si>
  <si>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</si>
  <si>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</si>
  <si>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</si>
  <si>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</si>
  <si>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</si>
  <si>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</si>
  <si>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</si>
  <si>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</si>
  <si>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</si>
  <si>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</si>
  <si>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</si>
  <si>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</si>
  <si>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</si>
  <si>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</si>
  <si>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</si>
  <si>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</si>
  <si>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</si>
  <si>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</si>
  <si>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</si>
  <si>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</si>
  <si>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</si>
  <si>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</si>
  <si>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</si>
  <si>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</si>
  <si>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</si>
  <si>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</si>
  <si>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</si>
  <si>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</si>
  <si>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</si>
  <si>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</si>
  <si>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</si>
  <si>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</si>
  <si>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</si>
  <si>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</si>
  <si>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</si>
  <si>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</si>
  <si>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</si>
  <si>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</si>
  <si>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</si>
  <si>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</si>
  <si>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</si>
  <si>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</si>
  <si>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</si>
  <si>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</si>
  <si>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</si>
  <si>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</si>
  <si>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</si>
  <si>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</si>
  <si>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</si>
  <si>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</si>
  <si>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</si>
  <si>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</si>
  <si>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</si>
  <si>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</si>
  <si>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</si>
  <si>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</si>
  <si>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</si>
  <si>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</si>
  <si>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</si>
  <si>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</si>
  <si>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</si>
  <si>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</si>
  <si>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</si>
  <si>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</si>
  <si>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</si>
  <si>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</si>
  <si>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</si>
  <si>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</si>
  <si>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</si>
  <si>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</si>
  <si>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</si>
  <si>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</si>
  <si>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</si>
  <si>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</si>
  <si>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</si>
  <si>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</si>
  <si>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</si>
  <si>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</si>
  <si>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</si>
  <si>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</si>
  <si>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</si>
  <si>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</si>
  <si>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</si>
  <si>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</si>
  <si>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</si>
  <si>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</si>
  <si>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</si>
  <si>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</si>
  <si>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</si>
  <si>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</si>
  <si>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</si>
  <si>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</si>
  <si>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</si>
  <si>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</si>
  <si>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</si>
  <si>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</si>
  <si>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</si>
  <si>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</si>
  <si>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</si>
  <si>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</si>
  <si>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</si>
  <si>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</si>
  <si>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</si>
  <si>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</si>
  <si>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</si>
  <si>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</si>
  <si>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</si>
  <si>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</si>
  <si>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</si>
  <si>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</si>
  <si>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</si>
  <si>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</si>
  <si>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</si>
  <si>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</si>
  <si>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</si>
  <si>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</si>
  <si>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</si>
  <si>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</si>
  <si>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</si>
  <si>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</si>
  <si>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</si>
  <si>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</si>
  <si>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</si>
  <si>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</si>
  <si>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</si>
  <si>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</si>
  <si>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</si>
  <si>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</si>
  <si>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</si>
  <si>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</si>
  <si>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</si>
  <si>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</si>
  <si>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</si>
  <si>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</si>
  <si>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</si>
  <si>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</si>
  <si>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</si>
  <si>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</si>
  <si>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</si>
  <si>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</si>
  <si>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</si>
  <si>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</si>
  <si>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</si>
  <si>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</si>
  <si>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</si>
  <si>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</si>
  <si>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</si>
  <si>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</si>
  <si>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</si>
  <si>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</si>
  <si>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</si>
  <si>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</si>
  <si>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</si>
  <si>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</si>
  <si>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</si>
  <si>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</si>
  <si>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</si>
  <si>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</si>
  <si>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</si>
  <si>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</si>
  <si>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</si>
  <si>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</si>
  <si>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</si>
  <si>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</si>
  <si>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</si>
  <si>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</si>
  <si>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</si>
  <si>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</si>
  <si>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</si>
  <si>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</si>
  <si>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</si>
  <si>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</si>
  <si>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</si>
  <si>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</si>
  <si>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</si>
  <si>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</si>
  <si>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</si>
  <si>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</si>
  <si>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</si>
  <si>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</si>
  <si>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</si>
  <si>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</si>
  <si>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</si>
  <si>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</si>
  <si>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</si>
  <si>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</si>
  <si>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</si>
  <si>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</si>
  <si>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</si>
  <si>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</si>
  <si>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</si>
  <si>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</si>
  <si>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</si>
  <si>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</si>
  <si>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</si>
  <si>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</si>
  <si>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</si>
  <si>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</si>
  <si>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</si>
  <si>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</si>
  <si>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</si>
  <si>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</si>
  <si>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</si>
  <si>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</si>
  <si>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</si>
  <si>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</si>
  <si>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</si>
  <si>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</si>
  <si>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</si>
  <si>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</si>
  <si>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</si>
  <si>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</si>
  <si>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</si>
  <si>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</si>
  <si>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</si>
  <si>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</si>
  <si>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</si>
  <si>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</si>
  <si>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</si>
  <si>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</si>
  <si>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</si>
  <si>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</si>
  <si>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</si>
  <si>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</si>
  <si>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</si>
  <si>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</si>
  <si>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</si>
  <si>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</si>
  <si>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</si>
  <si>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</si>
  <si>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</si>
  <si>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</si>
  <si>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</si>
  <si>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</si>
  <si>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</si>
  <si>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</si>
  <si>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</si>
  <si>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</si>
  <si>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</si>
  <si>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</si>
  <si>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</si>
  <si>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</si>
  <si>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</si>
  <si>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</si>
  <si>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</si>
  <si>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</si>
  <si>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</si>
  <si>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</si>
  <si>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</si>
  <si>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</si>
  <si>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</si>
  <si>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</si>
  <si>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</si>
  <si>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</si>
  <si>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</si>
  <si>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</si>
  <si>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</si>
  <si>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</si>
  <si>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</si>
  <si>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</si>
  <si>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</si>
  <si>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</si>
  <si>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</si>
  <si>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</si>
  <si>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</si>
  <si>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</si>
  <si>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</si>
  <si>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</si>
  <si>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</si>
  <si>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</si>
  <si>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</si>
  <si>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</si>
  <si>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</si>
  <si>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</si>
  <si>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</si>
  <si>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</si>
  <si>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</si>
  <si>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</si>
  <si>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</si>
  <si>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</si>
  <si>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</si>
  <si>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</si>
  <si>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</si>
  <si>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</si>
  <si>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</si>
  <si>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</si>
  <si>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</si>
  <si>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</si>
  <si>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</si>
  <si>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</si>
  <si>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</si>
  <si>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</si>
  <si>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</si>
  <si>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</si>
  <si>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</si>
  <si>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</si>
  <si>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</si>
  <si>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</si>
  <si>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</si>
  <si>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</si>
  <si>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</si>
  <si>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</si>
  <si>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</si>
  <si>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</si>
  <si>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</si>
  <si>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</si>
  <si>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</si>
  <si>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</si>
  <si>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</si>
  <si>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</si>
  <si>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</si>
  <si>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</si>
  <si>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</si>
  <si>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</si>
  <si>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</si>
  <si>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</si>
  <si>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</si>
  <si>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</si>
  <si>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</si>
  <si>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</si>
  <si>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</si>
  <si>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</si>
  <si>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</si>
  <si>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</si>
  <si>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</si>
  <si>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</si>
  <si>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</si>
  <si>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</si>
  <si>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</si>
  <si>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</si>
  <si>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</si>
  <si>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</si>
  <si>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</si>
  <si>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</si>
  <si>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</si>
  <si>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</si>
  <si>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</si>
  <si>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</si>
  <si>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</si>
  <si>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</si>
  <si>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</si>
  <si>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</si>
  <si>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</si>
  <si>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</si>
  <si>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</si>
  <si>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</si>
  <si>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</si>
  <si>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</si>
  <si>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</si>
  <si>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</si>
  <si>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</si>
  <si>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</si>
  <si>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</si>
  <si>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</si>
  <si>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</si>
  <si>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</si>
  <si>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</si>
  <si>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</si>
  <si>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</si>
  <si>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</si>
  <si>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</si>
  <si>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</si>
  <si>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</si>
  <si>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</si>
  <si>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</si>
  <si>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</si>
  <si>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</si>
  <si>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</si>
  <si>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</si>
  <si>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</si>
  <si>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</si>
  <si>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</si>
  <si>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</si>
  <si>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</si>
  <si>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</si>
  <si>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</si>
  <si>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</si>
  <si>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</si>
  <si>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</si>
  <si>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</si>
  <si>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</si>
  <si>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</si>
  <si>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</si>
  <si>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</si>
  <si>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</si>
  <si>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</si>
  <si>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</si>
  <si>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</si>
  <si>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</si>
  <si>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</si>
  <si>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</si>
  <si>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</si>
  <si>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</si>
  <si>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</si>
  <si>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</si>
  <si>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</si>
  <si>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</si>
  <si>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</si>
  <si>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</si>
  <si>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</si>
  <si>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</si>
  <si>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</si>
  <si>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</si>
  <si>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</si>
  <si>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</si>
  <si>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</si>
  <si>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</si>
  <si>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</si>
  <si>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</si>
  <si>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</si>
  <si>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</si>
  <si>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</si>
  <si>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</si>
  <si>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</si>
  <si>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</si>
  <si>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</si>
  <si>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</si>
  <si>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</si>
  <si>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</si>
  <si>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</si>
  <si>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</si>
  <si>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</si>
  <si>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</si>
  <si>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</si>
  <si>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</si>
  <si>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</si>
  <si>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</si>
  <si>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</si>
  <si>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</si>
  <si>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</si>
  <si>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</si>
  <si>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</si>
  <si>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</si>
  <si>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</si>
  <si>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</si>
  <si>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</si>
  <si>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</si>
  <si>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</si>
  <si>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</si>
  <si>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</si>
  <si>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</si>
  <si>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</si>
  <si>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</si>
  <si>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</si>
  <si>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</si>
  <si>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</si>
  <si>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</si>
  <si>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</si>
  <si>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</si>
  <si>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</si>
  <si>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</si>
  <si>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</si>
  <si>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</si>
  <si>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</si>
  <si>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</si>
  <si>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</si>
  <si>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</si>
  <si>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</si>
  <si>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</si>
  <si>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</si>
  <si>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</si>
  <si>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</si>
  <si>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</si>
  <si>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</si>
  <si>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</si>
  <si>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</si>
  <si>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</si>
  <si>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</si>
  <si>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</si>
  <si>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</si>
  <si>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</si>
  <si>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</si>
  <si>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</si>
  <si>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</si>
  <si>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</si>
  <si>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</si>
  <si>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</si>
  <si>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</si>
  <si>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</si>
  <si>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</si>
  <si>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</si>
  <si>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</si>
  <si>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</si>
  <si>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</si>
  <si>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</si>
  <si>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</si>
  <si>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</si>
  <si>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</si>
  <si>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</si>
  <si>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</si>
  <si>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</si>
  <si>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</si>
  <si>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</si>
  <si>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</si>
  <si>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</si>
  <si>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</si>
  <si>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</si>
  <si>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</si>
  <si>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</si>
  <si>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</si>
  <si>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</si>
  <si>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</si>
  <si>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</si>
  <si>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</si>
  <si>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</si>
  <si>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</si>
  <si>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</si>
  <si>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</si>
  <si>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</si>
  <si>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</si>
  <si>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</si>
  <si>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</si>
  <si>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</si>
  <si>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</si>
  <si>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</si>
  <si>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</si>
  <si>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</si>
  <si>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</si>
  <si>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</si>
  <si>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</si>
  <si>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</si>
  <si>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</si>
  <si>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</si>
  <si>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</si>
  <si>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</si>
  <si>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</si>
  <si>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</si>
  <si>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</si>
  <si>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</si>
  <si>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</si>
  <si>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</si>
  <si>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</si>
  <si>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</si>
  <si>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</si>
  <si>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</si>
  <si>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</si>
  <si>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</si>
  <si>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</si>
  <si>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</si>
  <si>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</si>
  <si>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</si>
  <si>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</si>
  <si>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</si>
  <si>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</si>
  <si>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</si>
  <si>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</si>
  <si>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</si>
  <si>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</si>
  <si>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</si>
  <si>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</si>
  <si>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</si>
  <si>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</si>
  <si>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</si>
  <si>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</si>
  <si>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</si>
  <si>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</si>
  <si>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</si>
  <si>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</si>
  <si>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</si>
  <si>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</si>
  <si>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</si>
  <si>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</si>
  <si>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</si>
  <si>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</si>
  <si>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</si>
  <si>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</si>
  <si>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</si>
  <si>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</si>
  <si>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</si>
  <si>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</si>
  <si>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</si>
  <si>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</si>
  <si>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</si>
  <si>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</si>
  <si>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</si>
  <si>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</si>
  <si>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</si>
  <si>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</si>
  <si>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</si>
  <si>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</si>
  <si>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</si>
  <si>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</si>
  <si>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</si>
  <si>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</si>
  <si>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</si>
  <si>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</si>
  <si>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</si>
  <si>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</si>
  <si>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</si>
  <si>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</si>
  <si>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</si>
  <si>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</si>
  <si>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</si>
  <si>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</si>
  <si>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</si>
  <si>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</si>
  <si>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</si>
  <si>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</si>
  <si>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</si>
  <si>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</si>
  <si>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</si>
  <si>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</si>
  <si>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</si>
  <si>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</si>
  <si>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</si>
  <si>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</si>
  <si>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</si>
  <si>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</si>
  <si>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</si>
  <si>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</si>
  <si>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</si>
  <si>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</si>
  <si>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</si>
  <si>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</si>
  <si>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</si>
  <si>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</si>
  <si>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</si>
  <si>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</si>
  <si>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</si>
  <si>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</si>
  <si>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</si>
  <si>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</si>
  <si>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</si>
  <si>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</si>
  <si>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</si>
  <si>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</si>
  <si>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</si>
  <si>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</si>
  <si>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</si>
  <si>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</si>
  <si>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</si>
  <si>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</si>
  <si>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</si>
  <si>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</si>
  <si>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</si>
  <si>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</si>
  <si>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</si>
  <si>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</si>
  <si>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</si>
  <si>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</si>
  <si>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</si>
  <si>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</si>
  <si>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</si>
  <si>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</si>
  <si>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</si>
  <si>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</si>
  <si>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</si>
  <si>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</si>
  <si>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</si>
  <si>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</si>
  <si>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</si>
  <si>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</si>
  <si>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</si>
  <si>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</si>
  <si>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</si>
  <si>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</si>
  <si>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</si>
  <si>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</si>
  <si>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</si>
  <si>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</si>
  <si>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</si>
  <si>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</si>
  <si>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</si>
  <si>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</si>
  <si>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</si>
  <si>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</si>
  <si>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</si>
  <si>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</si>
  <si>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</si>
  <si>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</si>
  <si>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</si>
  <si>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</si>
  <si>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</si>
  <si>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</si>
  <si>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</si>
  <si>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</si>
  <si>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</si>
  <si>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</si>
  <si>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</si>
  <si>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</si>
  <si>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</si>
  <si>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</si>
  <si>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</si>
  <si>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</si>
  <si>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</si>
  <si>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</si>
  <si>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</si>
  <si>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</si>
  <si>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</si>
  <si>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</si>
  <si>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</si>
  <si>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</si>
  <si>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</si>
  <si>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</si>
  <si>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</si>
  <si>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</si>
  <si>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</si>
  <si>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</si>
  <si>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</si>
  <si>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</si>
  <si>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</si>
  <si>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</si>
  <si>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</si>
  <si>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</si>
  <si>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</si>
  <si>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</si>
  <si>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</si>
  <si>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</si>
  <si>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</si>
  <si>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</si>
  <si>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</si>
  <si>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</si>
  <si>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</si>
  <si>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</si>
  <si>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</si>
  <si>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</si>
  <si>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</si>
  <si>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</si>
  <si>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</si>
  <si>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</si>
  <si>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</si>
  <si>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</si>
  <si>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</si>
  <si>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</si>
  <si>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</si>
  <si>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</si>
  <si>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</si>
  <si>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</si>
  <si>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</si>
  <si>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</si>
  <si>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</si>
  <si>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</si>
  <si>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</si>
  <si>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</si>
  <si>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</si>
  <si>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</si>
  <si>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</si>
  <si>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</si>
  <si>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</si>
  <si>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</si>
  <si>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</si>
  <si>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</si>
  <si>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</si>
  <si>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</si>
  <si>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</si>
  <si>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</si>
  <si>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</si>
  <si>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</si>
  <si>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</si>
  <si>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</si>
  <si>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</si>
  <si>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</si>
  <si>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</si>
  <si>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</si>
  <si>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</si>
  <si>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</si>
  <si>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</si>
  <si>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</si>
  <si>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</si>
  <si>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</si>
  <si>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</si>
  <si>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</si>
  <si>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</si>
  <si>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</si>
  <si>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</si>
  <si>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</si>
  <si>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</si>
  <si>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</si>
  <si>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</si>
  <si>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</si>
  <si>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</si>
  <si>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</si>
  <si>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</si>
  <si>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</si>
  <si>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</si>
  <si>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</si>
  <si>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</si>
  <si>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</si>
  <si>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</si>
  <si>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</si>
  <si>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</si>
  <si>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</si>
  <si>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</si>
  <si>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</si>
  <si>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</si>
  <si>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</si>
  <si>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</si>
  <si>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</si>
  <si>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</si>
  <si>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</si>
  <si>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</si>
  <si>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</si>
  <si>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</si>
  <si>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</si>
  <si>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</si>
  <si>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</si>
  <si>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</si>
  <si>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</si>
  <si>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</si>
  <si>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</si>
  <si>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</si>
  <si>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</si>
  <si>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</si>
  <si>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</si>
  <si>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</si>
  <si>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</si>
  <si>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</si>
  <si>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</si>
  <si>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</si>
  <si>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</si>
  <si>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</si>
  <si>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</si>
  <si>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</si>
  <si>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</si>
  <si>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</si>
  <si>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</si>
  <si>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</si>
  <si>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</si>
  <si>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</si>
  <si>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</si>
  <si>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</si>
  <si>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</si>
  <si>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</si>
  <si>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</si>
  <si>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</si>
  <si>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</si>
  <si>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</si>
  <si>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</si>
  <si>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</si>
  <si>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</si>
  <si>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</si>
  <si>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</si>
  <si>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</si>
  <si>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</si>
  <si>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</si>
  <si>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</si>
  <si>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</si>
  <si>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</si>
  <si>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</si>
  <si>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</si>
  <si>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</si>
  <si>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</si>
  <si>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</si>
  <si>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</si>
  <si>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</si>
  <si>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</si>
  <si>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</si>
  <si>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</si>
  <si>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</si>
  <si>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</si>
  <si>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</si>
  <si>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</si>
  <si>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</si>
  <si>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</si>
  <si>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</si>
  <si>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</si>
  <si>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</si>
  <si>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</si>
  <si>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</si>
  <si>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</si>
  <si>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</si>
  <si>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</si>
  <si>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</si>
  <si>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</si>
  <si>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</si>
  <si>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</si>
  <si>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</si>
  <si>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</si>
  <si>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</si>
  <si>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</si>
  <si>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</si>
  <si>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</si>
  <si>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</si>
  <si>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</si>
  <si>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</si>
  <si>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</si>
  <si>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</si>
  <si>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</si>
  <si>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</si>
  <si>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</si>
  <si>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</si>
  <si>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</si>
  <si>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</si>
  <si>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</si>
  <si>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</si>
  <si>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</si>
  <si>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</si>
  <si>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</si>
  <si>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</si>
  <si>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</si>
  <si>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</si>
  <si>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</si>
  <si>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</si>
  <si>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</si>
  <si>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</si>
  <si>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</si>
  <si>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</si>
  <si>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</si>
  <si>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</si>
  <si>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</si>
  <si>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</si>
  <si>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</si>
  <si>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</si>
  <si>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</si>
  <si>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</si>
  <si>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</si>
  <si>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</si>
  <si>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</si>
  <si>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</si>
  <si>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</si>
  <si>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</si>
  <si>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</si>
  <si>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</si>
  <si>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</si>
  <si>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</si>
  <si>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</si>
  <si>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</si>
  <si>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</si>
  <si>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</si>
  <si>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</si>
  <si>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</si>
  <si>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</si>
  <si>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</si>
  <si>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</si>
  <si>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</si>
  <si>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</si>
  <si>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</si>
  <si>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</si>
  <si>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</si>
  <si>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</si>
  <si>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</si>
  <si>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</si>
  <si>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</si>
  <si>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</si>
  <si>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</si>
  <si>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</si>
  <si>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</si>
  <si>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</si>
  <si>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</si>
  <si>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</si>
  <si>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</si>
  <si>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</si>
  <si>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</si>
  <si>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</si>
  <si>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</si>
  <si>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</si>
  <si>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</si>
  <si>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</si>
  <si>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</si>
  <si>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</si>
  <si>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</si>
  <si>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</si>
  <si>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</si>
  <si>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</si>
  <si>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</si>
  <si>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</si>
  <si>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</si>
  <si>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</si>
  <si>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</si>
  <si>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</si>
  <si>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</si>
  <si>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</si>
  <si>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</si>
  <si>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</si>
  <si>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</si>
  <si>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</si>
  <si>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</si>
  <si>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</si>
  <si>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</si>
  <si>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</si>
  <si>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</si>
  <si>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</si>
  <si>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</si>
  <si>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</si>
  <si>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</si>
  <si>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</si>
  <si>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</si>
  <si>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</si>
  <si>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</si>
  <si>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</si>
  <si>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</si>
  <si>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</si>
  <si>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</si>
  <si>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</si>
  <si>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</si>
  <si>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</si>
  <si>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</si>
  <si>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</si>
  <si>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</si>
  <si>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</si>
  <si>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</si>
  <si>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</si>
  <si>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</si>
  <si>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</si>
  <si>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</si>
  <si>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</si>
  <si>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</si>
  <si>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</si>
  <si>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</si>
  <si>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</si>
  <si>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</si>
  <si>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</si>
  <si>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</si>
  <si>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</si>
  <si>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</si>
  <si>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</si>
  <si>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</si>
  <si>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</si>
  <si>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</si>
  <si>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</si>
  <si>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</si>
  <si>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</si>
  <si>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</si>
  <si>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</si>
  <si>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</si>
  <si>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</si>
  <si>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</si>
  <si>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</si>
  <si>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</si>
  <si>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</si>
  <si>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</si>
  <si>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</si>
  <si>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</si>
  <si>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</si>
  <si>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</si>
  <si>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</si>
  <si>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</si>
  <si>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</si>
  <si>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</si>
  <si>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</si>
  <si>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</si>
  <si>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</si>
  <si>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</si>
  <si>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</si>
  <si>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</si>
  <si>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</si>
  <si>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</si>
  <si>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</si>
  <si>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</si>
  <si>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</si>
  <si>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</si>
  <si>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</si>
  <si>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</si>
  <si>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</si>
  <si>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</si>
  <si>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</si>
  <si>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</si>
  <si>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</si>
  <si>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</si>
  <si>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</si>
  <si>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</si>
  <si>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</si>
  <si>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</si>
  <si>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</si>
  <si>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</si>
  <si>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</si>
  <si>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</si>
  <si>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</si>
  <si>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</si>
  <si>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</si>
  <si>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</si>
  <si>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</si>
  <si>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</si>
  <si>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</si>
  <si>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</si>
  <si>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</si>
  <si>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</si>
  <si>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</si>
  <si>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</si>
  <si>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</si>
  <si>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</si>
  <si>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</si>
  <si>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</si>
  <si>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</si>
  <si>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</si>
  <si>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</si>
  <si>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</si>
  <si>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</si>
  <si>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</si>
  <si>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</si>
  <si>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</si>
  <si>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</si>
  <si>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</si>
  <si>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</si>
  <si>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</si>
  <si>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</si>
  <si>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</si>
  <si>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</si>
  <si>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</si>
  <si>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</si>
  <si>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</si>
  <si>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</si>
  <si>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</si>
  <si>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</si>
  <si>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</si>
  <si>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</si>
  <si>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</si>
  <si>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</si>
  <si>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</si>
  <si>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</si>
  <si>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</si>
  <si>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</si>
  <si>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</si>
  <si>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</si>
  <si>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</si>
  <si>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</si>
  <si>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</si>
  <si>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</si>
  <si>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</si>
  <si>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</si>
  <si>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</si>
  <si>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</si>
  <si>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</si>
  <si>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</si>
  <si>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</si>
  <si>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</si>
  <si>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</si>
  <si>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</si>
  <si>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</si>
  <si>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</si>
  <si>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</si>
  <si>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</si>
  <si>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</si>
  <si>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</si>
  <si>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</si>
  <si>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</si>
  <si>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</si>
  <si>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</si>
  <si>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</si>
  <si>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</si>
  <si>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</si>
  <si>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</si>
  <si>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</si>
  <si>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</si>
  <si>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</si>
  <si>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</si>
  <si>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</si>
  <si>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</si>
  <si>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</si>
  <si>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</si>
  <si>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</si>
  <si>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</si>
  <si>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</si>
  <si>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</si>
  <si>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</si>
  <si>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</si>
  <si>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</si>
  <si>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</si>
  <si>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</si>
  <si>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</si>
  <si>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</si>
  <si>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</si>
  <si>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</si>
  <si>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</si>
  <si>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</si>
  <si>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</si>
  <si>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</si>
  <si>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</si>
  <si>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</si>
  <si>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</si>
  <si>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</si>
  <si>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</si>
  <si>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</si>
  <si>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</si>
  <si>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</si>
  <si>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</si>
  <si>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</si>
  <si>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</si>
  <si>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</si>
  <si>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</si>
  <si>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</si>
  <si>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</si>
  <si>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</si>
  <si>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</si>
  <si>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</si>
  <si>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</si>
  <si>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</si>
  <si>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</si>
  <si>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</si>
  <si>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</si>
  <si>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</si>
  <si>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</si>
  <si>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</si>
  <si>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</si>
  <si>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</si>
  <si>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</si>
  <si>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</si>
  <si>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</si>
  <si>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</si>
  <si>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</si>
  <si>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</si>
  <si>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</si>
  <si>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</si>
  <si>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</si>
  <si>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</si>
  <si>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</si>
  <si>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</si>
  <si>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</si>
  <si>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</si>
  <si>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</si>
  <si>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</si>
  <si>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</si>
  <si>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</si>
  <si>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</si>
  <si>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</si>
  <si>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</si>
  <si>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</si>
  <si>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</si>
  <si>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</si>
  <si>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</si>
  <si>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</si>
  <si>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</si>
  <si>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</si>
  <si>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</si>
  <si>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</si>
  <si>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</si>
  <si>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</si>
  <si>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</si>
  <si>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</si>
  <si>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</si>
  <si>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</si>
  <si>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</si>
  <si>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</si>
  <si>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</si>
  <si>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</si>
  <si>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</si>
  <si>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</si>
  <si>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</si>
  <si>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</si>
  <si>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</si>
  <si>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</si>
  <si>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</si>
  <si>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</si>
  <si>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</si>
  <si>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</si>
  <si>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</si>
  <si>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</si>
  <si>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</si>
  <si>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</si>
  <si>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</si>
  <si>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</si>
  <si>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</si>
  <si>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</si>
  <si>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</si>
  <si>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</si>
  <si>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</si>
  <si>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</si>
  <si>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</si>
  <si>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</si>
  <si>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</si>
  <si>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</si>
  <si>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</si>
  <si>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</si>
  <si>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</si>
  <si>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</si>
  <si>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</si>
  <si>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</si>
  <si>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</si>
  <si>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</si>
  <si>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</si>
  <si>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</si>
  <si>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</si>
  <si>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</si>
  <si>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</si>
  <si>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</si>
  <si>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</si>
  <si>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</si>
  <si>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</si>
  <si>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</si>
  <si>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</si>
  <si>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</si>
  <si>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</si>
  <si>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</si>
  <si>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</si>
  <si>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</si>
  <si>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</si>
  <si>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</si>
  <si>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</si>
  <si>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</si>
  <si>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</si>
  <si>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</si>
  <si>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</si>
  <si>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</si>
  <si>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</si>
  <si>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</si>
  <si>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</si>
  <si>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</si>
  <si>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</si>
  <si>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</si>
  <si>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</si>
  <si>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</si>
  <si>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</si>
  <si>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</si>
  <si>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</si>
  <si>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</si>
  <si>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</si>
  <si>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</si>
  <si>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</si>
  <si>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</si>
  <si>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</si>
  <si>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</si>
  <si>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</si>
  <si>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</si>
  <si>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</si>
  <si>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</si>
  <si>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</si>
  <si>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</si>
  <si>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</si>
  <si>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</si>
  <si>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</si>
  <si>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</si>
  <si>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</si>
  <si>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</si>
  <si>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</si>
  <si>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</si>
  <si>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</si>
  <si>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</si>
  <si>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</si>
  <si>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</si>
  <si>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</si>
  <si>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</si>
  <si>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</si>
  <si>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</si>
  <si>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</si>
  <si>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</si>
  <si>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</si>
  <si>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</si>
  <si>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</si>
  <si>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</si>
  <si>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</si>
  <si>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</si>
  <si>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</si>
  <si>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</si>
  <si>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</si>
  <si>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</si>
  <si>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</si>
  <si>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</si>
  <si>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</si>
  <si>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</si>
  <si>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</si>
  <si>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</si>
  <si>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</si>
  <si>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</si>
  <si>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</si>
  <si>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</si>
  <si>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</si>
  <si>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</si>
  <si>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</si>
  <si>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</si>
  <si>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</si>
  <si>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</si>
  <si>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</si>
  <si>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</si>
  <si>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</si>
  <si>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</si>
  <si>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</si>
  <si>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</si>
  <si>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</si>
  <si>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</si>
  <si>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</si>
  <si>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</si>
  <si>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</si>
  <si>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</si>
  <si>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</si>
  <si>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</si>
  <si>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</si>
  <si>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</si>
  <si>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</si>
  <si>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</si>
  <si>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</si>
  <si>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</si>
  <si>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</si>
  <si>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</si>
  <si>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</si>
  <si>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</si>
  <si>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</si>
  <si>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</si>
  <si>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</si>
  <si>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</si>
  <si>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</si>
  <si>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</si>
  <si>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</si>
  <si>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</si>
  <si>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</si>
  <si>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</si>
  <si>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</si>
  <si>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</si>
  <si>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</si>
  <si>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</si>
  <si>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</si>
  <si>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</si>
  <si>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</si>
  <si>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</si>
  <si>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</si>
  <si>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</si>
  <si>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</si>
  <si>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</si>
  <si>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</si>
  <si>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</si>
  <si>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</si>
  <si>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</si>
  <si>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</si>
  <si>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</si>
  <si>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</si>
  <si>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</si>
  <si>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</si>
  <si>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</si>
  <si>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</si>
  <si>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</si>
  <si>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</si>
  <si>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</si>
  <si>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</si>
  <si>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</si>
  <si>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</si>
  <si>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</si>
  <si>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</si>
  <si>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</si>
  <si>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</si>
  <si>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</si>
  <si>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</si>
  <si>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</si>
  <si>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</si>
  <si>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</si>
  <si>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</si>
  <si>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</si>
  <si>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</si>
  <si>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</si>
  <si>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</si>
  <si>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</si>
  <si>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</si>
  <si>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</si>
  <si>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</si>
  <si>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</si>
  <si>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</si>
  <si>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</si>
  <si>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</si>
  <si>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</si>
  <si>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</si>
  <si>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</si>
  <si>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</si>
  <si>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</si>
  <si>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</si>
  <si>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</si>
  <si>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</si>
  <si>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</si>
  <si>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</si>
  <si>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</si>
  <si>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</si>
  <si>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</si>
  <si>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</si>
  <si>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</si>
  <si>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</si>
  <si>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</si>
  <si>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</si>
  <si>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</si>
  <si>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</si>
  <si>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</si>
  <si>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</si>
  <si>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</si>
  <si>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</si>
  <si>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</si>
  <si>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</si>
  <si>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</si>
  <si>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</si>
  <si>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</si>
  <si>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</si>
  <si>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</si>
  <si>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</si>
  <si>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</si>
  <si>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</si>
  <si>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</si>
  <si>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</si>
  <si>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</si>
  <si>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</si>
  <si>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</si>
  <si>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</si>
  <si>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</si>
  <si>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</si>
  <si>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</si>
  <si>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</si>
  <si>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</si>
  <si>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</si>
  <si>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</si>
  <si>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</si>
  <si>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</si>
  <si>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</si>
  <si>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</si>
  <si>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</si>
  <si>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</si>
  <si>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</si>
  <si>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</si>
  <si>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</si>
  <si>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</si>
  <si>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</si>
  <si>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</si>
  <si>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</si>
  <si>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</si>
  <si>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</si>
  <si>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</si>
  <si>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</si>
  <si>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</si>
  <si>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</si>
  <si>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</si>
  <si>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</si>
  <si>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</si>
  <si>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</si>
  <si>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</si>
  <si>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</si>
  <si>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</si>
  <si>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</si>
  <si>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</si>
  <si>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</si>
  <si>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</si>
  <si>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</si>
  <si>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</si>
  <si>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</si>
  <si>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</si>
  <si>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</si>
  <si>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</si>
  <si>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</si>
  <si>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</si>
  <si>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</si>
  <si>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</si>
  <si>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</si>
  <si>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</si>
  <si>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</si>
  <si>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</si>
  <si>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</si>
  <si>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</si>
  <si>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</si>
  <si>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</si>
  <si>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</si>
  <si>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</si>
  <si>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</si>
  <si>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</si>
  <si>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</si>
  <si>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</si>
  <si>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</si>
  <si>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</si>
  <si>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</si>
  <si>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</si>
  <si>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</si>
  <si>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</si>
  <si>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</si>
  <si>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</si>
  <si>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</si>
  <si>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</si>
  <si>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</si>
  <si>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</si>
  <si>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</si>
  <si>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</si>
  <si>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</si>
  <si>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</si>
  <si>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</si>
  <si>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</si>
  <si>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</si>
  <si>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</si>
  <si>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</si>
  <si>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</si>
  <si>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</si>
  <si>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</si>
  <si>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</si>
  <si>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</si>
  <si>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</si>
  <si>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</si>
  <si>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</si>
  <si>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</si>
  <si>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</si>
  <si>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</si>
  <si>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</si>
  <si>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</si>
  <si>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</si>
  <si>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</si>
  <si>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</si>
  <si>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</si>
  <si>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</si>
  <si>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</si>
  <si>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</si>
  <si>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</si>
  <si>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</si>
  <si>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</si>
  <si>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</si>
  <si>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</si>
  <si>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</si>
  <si>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</si>
  <si>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</si>
  <si>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</si>
  <si>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</si>
  <si>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</si>
  <si>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</si>
  <si>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</si>
  <si>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</si>
  <si>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</si>
  <si>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</si>
  <si>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</si>
  <si>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</si>
  <si>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</si>
  <si>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</si>
  <si>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</si>
  <si>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</si>
  <si>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</si>
  <si>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</si>
  <si>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</si>
  <si>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</si>
  <si>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</si>
  <si>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</si>
  <si>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</si>
  <si>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</si>
  <si>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</si>
  <si>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</si>
  <si>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</si>
  <si>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</si>
  <si>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</si>
  <si>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</si>
  <si>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</si>
  <si>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</si>
  <si>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</si>
  <si>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</si>
  <si>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</si>
  <si>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</si>
  <si>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</si>
  <si>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</si>
  <si>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</si>
  <si>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</si>
  <si>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</si>
  <si>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</si>
  <si>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</si>
  <si>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</si>
  <si>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</si>
  <si>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</si>
  <si>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</si>
  <si>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</si>
  <si>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</si>
  <si>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</si>
  <si>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</si>
  <si>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</si>
  <si>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</si>
  <si>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</si>
  <si>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</si>
  <si>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</si>
  <si>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</si>
  <si>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</si>
  <si>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</si>
  <si>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</si>
  <si>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</si>
  <si>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</si>
  <si>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</si>
  <si>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</si>
  <si>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</si>
  <si>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</si>
  <si>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</si>
  <si>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</si>
  <si>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</si>
  <si>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</si>
  <si>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</si>
  <si>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</si>
  <si>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</si>
  <si>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</si>
  <si>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</si>
  <si>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</si>
  <si>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</si>
  <si>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</si>
  <si>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</si>
  <si>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</si>
  <si>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</si>
  <si>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</si>
  <si>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</si>
  <si>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</si>
  <si>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</si>
  <si>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</si>
  <si>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</si>
  <si>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</si>
  <si>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</si>
  <si>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</si>
  <si>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</si>
  <si>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</si>
  <si>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</si>
  <si>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</si>
  <si>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</si>
  <si>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</si>
  <si>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</si>
  <si>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</si>
  <si>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</si>
  <si>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</si>
  <si>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</si>
  <si>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</si>
  <si>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</si>
  <si>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</si>
  <si>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</si>
  <si>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</si>
  <si>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</si>
  <si>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</si>
  <si>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</si>
  <si>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</si>
  <si>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</si>
  <si>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</si>
  <si>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</si>
  <si>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</si>
  <si>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</si>
  <si>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</si>
  <si>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</si>
  <si>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</si>
  <si>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</si>
  <si>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</si>
  <si>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</si>
  <si>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</si>
  <si>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</si>
  <si>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</si>
  <si>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</si>
  <si>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</si>
  <si>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</si>
  <si>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</si>
  <si>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</si>
  <si>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</si>
  <si>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</si>
  <si>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</si>
  <si>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</si>
  <si>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</si>
  <si>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</si>
  <si>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</si>
  <si>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</si>
  <si>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</si>
  <si>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</si>
  <si>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</si>
  <si>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</si>
  <si>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</si>
  <si>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</si>
  <si>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</si>
  <si>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</si>
  <si>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</si>
  <si>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</si>
  <si>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</si>
  <si>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</si>
  <si>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</si>
  <si>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</si>
  <si>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</si>
  <si>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</si>
  <si>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</si>
  <si>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</si>
  <si>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</si>
  <si>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</si>
  <si>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</si>
  <si>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</si>
  <si>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</si>
  <si>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</si>
  <si>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</si>
  <si>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</si>
  <si>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</si>
  <si>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</si>
  <si>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</si>
  <si>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</si>
  <si>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</si>
  <si>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</si>
  <si>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</si>
  <si>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</si>
  <si>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</si>
  <si>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</si>
  <si>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</si>
  <si>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</si>
  <si>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</si>
  <si>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</si>
  <si>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</si>
  <si>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</si>
  <si>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</si>
  <si>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</si>
  <si>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</si>
  <si>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</si>
  <si>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</si>
  <si>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</si>
  <si>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</si>
  <si>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</si>
  <si>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</si>
  <si>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</si>
  <si>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</si>
  <si>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</si>
  <si>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</si>
  <si>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</si>
  <si>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</si>
  <si>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</si>
  <si>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</si>
  <si>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</si>
  <si>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</si>
  <si>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</si>
  <si>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</si>
  <si>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</si>
  <si>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</si>
  <si>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</si>
  <si>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</si>
  <si>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</si>
  <si>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</si>
  <si>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</si>
  <si>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</si>
  <si>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</si>
  <si>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</si>
  <si>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</si>
  <si>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</si>
  <si>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</si>
  <si>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</si>
  <si>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</si>
  <si>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</si>
  <si>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</si>
  <si>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</si>
  <si>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</si>
  <si>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</si>
  <si>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</si>
  <si>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</si>
  <si>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</si>
  <si>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</si>
  <si>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</si>
  <si>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</si>
  <si>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</si>
  <si>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</si>
  <si>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</si>
  <si>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</si>
  <si>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</si>
  <si>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</si>
  <si>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</si>
  <si>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</si>
  <si>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</si>
  <si>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</si>
  <si>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</si>
  <si>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</si>
  <si>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</si>
  <si>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</si>
  <si>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</si>
  <si>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</si>
  <si>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</si>
  <si>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</si>
  <si>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</si>
  <si>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</si>
  <si>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</si>
  <si>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</si>
  <si>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</si>
  <si>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</si>
  <si>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</si>
  <si>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</si>
  <si>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</si>
  <si>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</si>
  <si>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</si>
  <si>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</si>
  <si>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</si>
  <si>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</si>
  <si>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</si>
  <si>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</si>
  <si>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</si>
  <si>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</si>
  <si>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</si>
  <si>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</si>
  <si>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</si>
  <si>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</si>
  <si>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</si>
  <si>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</si>
  <si>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</si>
  <si>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</si>
  <si>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</si>
  <si>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</si>
  <si>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</si>
  <si>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</si>
  <si>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</si>
  <si>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</si>
  <si>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</si>
  <si>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</si>
  <si>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</si>
  <si>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</si>
  <si>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</si>
  <si>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</si>
  <si>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</si>
  <si>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</si>
  <si>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</si>
  <si>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</si>
  <si>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</si>
  <si>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</si>
  <si>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</si>
  <si>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</si>
  <si>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</si>
  <si>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</si>
  <si>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</si>
  <si>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</si>
  <si>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</si>
  <si>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</si>
  <si>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</si>
  <si>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</si>
  <si>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</si>
  <si>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</si>
  <si>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</si>
  <si>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</si>
  <si>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</si>
  <si>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</si>
  <si>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</si>
  <si>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</si>
  <si>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</si>
  <si>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</si>
  <si>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</si>
  <si>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</si>
  <si>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</si>
  <si>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</si>
  <si>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</si>
  <si>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</si>
  <si>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</si>
  <si>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</si>
  <si>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</si>
  <si>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</si>
  <si>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</si>
  <si>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</si>
  <si>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</si>
  <si>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</si>
  <si>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</si>
  <si>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</si>
  <si>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</si>
  <si>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</si>
  <si>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</si>
  <si>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</si>
  <si>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</si>
  <si>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</si>
  <si>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</si>
  <si>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</si>
  <si>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</si>
  <si>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</si>
  <si>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</si>
  <si>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</si>
  <si>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</si>
  <si>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</si>
  <si>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</si>
  <si>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</si>
  <si>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</si>
  <si>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</si>
  <si>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</si>
  <si>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</si>
  <si>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</si>
  <si>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</si>
  <si>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</si>
  <si>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</si>
  <si>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</si>
  <si>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</si>
  <si>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</si>
  <si>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</si>
  <si>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</si>
  <si>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</si>
  <si>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</si>
  <si>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</si>
  <si>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</si>
  <si>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</si>
  <si>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</si>
  <si>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</si>
  <si>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</si>
  <si>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</si>
  <si>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</si>
  <si>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</si>
  <si>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</si>
  <si>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</si>
  <si>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</si>
  <si>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</si>
  <si>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</si>
  <si>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</si>
  <si>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</si>
  <si>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</si>
  <si>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</si>
  <si>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</si>
  <si>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</si>
  <si>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</si>
  <si>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</si>
  <si>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</si>
  <si>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</si>
  <si>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</si>
  <si>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</si>
  <si>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</si>
  <si>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</si>
  <si>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</si>
  <si>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</si>
  <si>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</si>
  <si>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</si>
  <si>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</si>
  <si>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</si>
  <si>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</si>
  <si>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</si>
  <si>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</si>
  <si>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</si>
  <si>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</si>
  <si>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</si>
  <si>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</si>
  <si>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</si>
  <si>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</si>
  <si>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</si>
  <si>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</si>
  <si>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</si>
  <si>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</si>
  <si>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</si>
  <si>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</si>
  <si>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</si>
  <si>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</si>
  <si>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</si>
  <si>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</si>
  <si>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</si>
  <si>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</si>
  <si>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</si>
  <si>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</si>
  <si>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</si>
  <si>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</si>
  <si>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</si>
  <si>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</si>
  <si>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</si>
  <si>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</si>
  <si>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</si>
  <si>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</si>
  <si>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</si>
  <si>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</si>
  <si>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</si>
  <si>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</si>
  <si>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</si>
  <si>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</si>
  <si>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</si>
  <si>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</si>
  <si>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</si>
  <si>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</si>
  <si>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</si>
  <si>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</si>
  <si>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</si>
  <si>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</si>
  <si>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</si>
  <si>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</si>
  <si>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</si>
  <si>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</si>
  <si>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</si>
  <si>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</si>
  <si>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</si>
  <si>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</si>
  <si>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</si>
  <si>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</si>
  <si>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</si>
  <si>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</si>
  <si>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</si>
  <si>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</si>
  <si>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</si>
  <si>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</si>
  <si>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</si>
  <si>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</si>
  <si>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</si>
  <si>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</si>
  <si>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</si>
  <si>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</si>
  <si>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</si>
  <si>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</si>
  <si>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</si>
  <si>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</si>
  <si>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</si>
  <si>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</si>
  <si>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</si>
  <si>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</si>
  <si>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</si>
  <si>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</si>
  <si>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</si>
  <si>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</si>
  <si>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</si>
  <si>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</si>
  <si>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</si>
  <si>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</si>
  <si>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</si>
  <si>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</si>
  <si>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</si>
  <si>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</si>
  <si>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</si>
  <si>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</si>
  <si>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</si>
  <si>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</si>
  <si>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</si>
  <si>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</si>
  <si>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</si>
  <si>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</si>
  <si>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</si>
  <si>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</si>
  <si>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</si>
  <si>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</si>
  <si>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</si>
  <si>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</si>
  <si>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</si>
  <si>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</si>
  <si>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</si>
  <si>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</si>
  <si>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</si>
  <si>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</si>
  <si>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</si>
  <si>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</si>
  <si>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</si>
  <si>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</si>
  <si>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</si>
  <si>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</si>
  <si>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</si>
  <si>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</si>
  <si>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</si>
  <si>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</si>
  <si>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</si>
  <si>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</si>
  <si>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</si>
  <si>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</si>
  <si>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</si>
  <si>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</si>
  <si>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</si>
  <si>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</si>
  <si>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</si>
  <si>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</si>
  <si>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</si>
  <si>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</si>
  <si>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</si>
  <si>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</si>
  <si>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</si>
  <si>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</si>
  <si>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</si>
  <si>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</si>
  <si>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</si>
  <si>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</si>
  <si>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</si>
  <si>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</si>
  <si>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</si>
  <si>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</si>
  <si>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</si>
  <si>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</si>
  <si>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</si>
  <si>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</si>
  <si>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</si>
  <si>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</si>
  <si>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</si>
  <si>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</si>
  <si>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</si>
  <si>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</si>
  <si>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</si>
  <si>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</si>
  <si>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</si>
  <si>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</si>
  <si>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</si>
  <si>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</si>
  <si>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</si>
  <si>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</si>
  <si>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</si>
  <si>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</si>
  <si>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</si>
  <si>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</si>
  <si>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</si>
  <si>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</si>
  <si>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</si>
  <si>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</si>
  <si>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</si>
  <si>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</si>
  <si>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</si>
  <si>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</si>
  <si>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</si>
  <si>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</si>
  <si>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</si>
  <si>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</si>
  <si>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</si>
  <si>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</si>
  <si>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</si>
  <si>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</si>
  <si>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</si>
  <si>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</si>
  <si>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</si>
  <si>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</si>
  <si>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</si>
  <si>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</si>
  <si>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</si>
  <si>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</si>
  <si>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</si>
  <si>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</si>
  <si>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</si>
  <si>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</si>
  <si>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</si>
  <si>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</si>
  <si>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</si>
  <si>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</si>
  <si>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</si>
  <si>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</si>
  <si>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</si>
  <si>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</si>
  <si>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</si>
  <si>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</si>
  <si>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</si>
  <si>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</si>
  <si>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</si>
  <si>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</si>
  <si>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</si>
  <si>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</si>
  <si>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</si>
  <si>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</si>
  <si>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</si>
  <si>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</si>
  <si>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</si>
  <si>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</si>
  <si>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</si>
  <si>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</si>
  <si>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</si>
  <si>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</si>
  <si>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</si>
  <si>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</si>
  <si>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</si>
  <si>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</si>
  <si>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</si>
  <si>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</si>
  <si>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</si>
  <si>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</si>
  <si>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</si>
  <si>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</si>
  <si>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</si>
  <si>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</si>
  <si>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</si>
  <si>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</si>
  <si>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</si>
  <si>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</si>
  <si>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</si>
  <si>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</si>
  <si>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</si>
  <si>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</si>
  <si>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</si>
  <si>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</si>
  <si>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</si>
  <si>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</si>
  <si>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</si>
  <si>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</si>
  <si>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</si>
  <si>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</si>
  <si>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</si>
  <si>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</si>
  <si>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</si>
  <si>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</si>
  <si>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</si>
  <si>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</si>
  <si>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</si>
  <si>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</si>
  <si>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</si>
  <si>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</si>
  <si>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</si>
  <si>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</si>
  <si>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</si>
  <si>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</si>
  <si>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</si>
  <si>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</si>
  <si>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</si>
  <si>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</si>
  <si>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</si>
  <si>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</si>
  <si>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</si>
  <si>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</si>
  <si>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</si>
  <si>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</si>
  <si>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</si>
  <si>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</si>
  <si>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</si>
  <si>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</si>
  <si>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</si>
  <si>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</si>
  <si>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</si>
  <si>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</si>
  <si>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</si>
  <si>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</si>
  <si>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</si>
  <si>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</si>
  <si>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</si>
  <si>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</si>
  <si>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</si>
  <si>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</si>
  <si>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</si>
  <si>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</si>
  <si>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</si>
  <si>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</si>
  <si>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</si>
  <si>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</si>
  <si>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</si>
  <si>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</si>
  <si>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</si>
  <si>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</si>
  <si>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</si>
  <si>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</si>
  <si>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</si>
  <si>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</si>
  <si>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</si>
  <si>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</si>
  <si>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</si>
  <si>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</si>
  <si>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</si>
  <si>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</si>
  <si>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</si>
  <si>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</si>
  <si>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</si>
  <si>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</si>
  <si>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</si>
  <si>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</si>
  <si>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</si>
  <si>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</si>
  <si>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</si>
  <si>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</si>
  <si>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</si>
  <si>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</si>
  <si>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</si>
  <si>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</si>
  <si>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</si>
  <si>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</si>
  <si>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</si>
  <si>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</si>
  <si>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</si>
  <si>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</si>
  <si>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</si>
  <si>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</si>
  <si>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</si>
  <si>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</si>
  <si>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</si>
  <si>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</si>
  <si>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</si>
  <si>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</si>
  <si>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</si>
  <si>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</si>
  <si>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</si>
  <si>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</si>
  <si>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</si>
  <si>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</si>
  <si>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</si>
  <si>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</si>
  <si>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</si>
  <si>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</si>
  <si>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</si>
  <si>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</si>
  <si>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</si>
  <si>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</si>
  <si>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</si>
  <si>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</si>
  <si>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</si>
  <si>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</si>
  <si>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</si>
  <si>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</si>
  <si>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</si>
  <si>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</si>
  <si>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</si>
  <si>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</si>
  <si>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</si>
  <si>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</si>
  <si>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</si>
  <si>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</si>
  <si>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</si>
  <si>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</si>
  <si>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</si>
  <si>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</si>
  <si>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</si>
  <si>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</si>
  <si>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</si>
  <si>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</si>
  <si>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</si>
  <si>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</si>
  <si>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</si>
  <si>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</si>
  <si>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</si>
  <si>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</si>
  <si>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</si>
  <si>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</si>
  <si>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</si>
  <si>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</si>
  <si>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</si>
  <si>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</si>
  <si>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</si>
  <si>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</si>
  <si>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</si>
  <si>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</si>
  <si>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</si>
  <si>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</si>
  <si>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</si>
  <si>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</si>
  <si>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</si>
  <si>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</si>
  <si>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</si>
  <si>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</si>
  <si>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</si>
  <si>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</si>
  <si>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</si>
  <si>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</si>
  <si>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</si>
  <si>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</si>
  <si>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</si>
  <si>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</si>
  <si>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</si>
  <si>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</si>
  <si>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</si>
  <si>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</si>
  <si>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</si>
  <si>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</si>
  <si>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</si>
  <si>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</si>
  <si>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</si>
  <si>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</si>
  <si>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</si>
  <si>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</si>
  <si>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</si>
  <si>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</si>
  <si>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</si>
  <si>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</si>
  <si>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</si>
  <si>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</si>
  <si>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</si>
  <si>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</si>
  <si>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</si>
  <si>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</si>
  <si>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</si>
  <si>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</si>
  <si>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</si>
  <si>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</si>
  <si>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</si>
  <si>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</si>
  <si>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</si>
  <si>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</si>
  <si>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</si>
  <si>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</si>
  <si>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</si>
  <si>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</si>
  <si>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</si>
  <si>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</si>
  <si>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</si>
  <si>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</si>
  <si>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</si>
  <si>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</si>
  <si>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</si>
  <si>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</si>
  <si>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</si>
  <si>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</si>
  <si>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</si>
  <si>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</si>
  <si>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</si>
  <si>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</si>
  <si>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</si>
  <si>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</si>
  <si>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</si>
  <si>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</si>
  <si>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</si>
  <si>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</si>
  <si>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</si>
  <si>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</si>
  <si>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</si>
  <si>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</si>
  <si>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</si>
  <si>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</si>
  <si>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</si>
  <si>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</si>
  <si>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</si>
  <si>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</si>
  <si>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</si>
  <si>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</si>
  <si>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</si>
  <si>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</si>
  <si>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</si>
  <si>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</si>
  <si>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</si>
  <si>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</si>
  <si>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</si>
  <si>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</si>
  <si>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</si>
  <si>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</si>
  <si>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</si>
  <si>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</si>
  <si>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</si>
  <si>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</si>
  <si>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</si>
  <si>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</si>
  <si>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</si>
  <si>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</si>
  <si>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</si>
  <si>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</si>
  <si>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</si>
  <si>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</si>
  <si>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</si>
  <si>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</si>
  <si>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</si>
  <si>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</si>
  <si>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</si>
  <si>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</si>
  <si>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</si>
  <si>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</si>
  <si>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</si>
  <si>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</si>
  <si>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</si>
  <si>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</si>
  <si>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</si>
  <si>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</si>
  <si>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</si>
  <si>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</si>
  <si>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</si>
  <si>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</si>
  <si>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</si>
  <si>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</si>
  <si>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</si>
  <si>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</si>
  <si>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</si>
  <si>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</si>
  <si>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</si>
  <si>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</si>
  <si>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</si>
  <si>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</si>
  <si>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</si>
  <si>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</si>
  <si>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</si>
  <si>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</si>
  <si>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</si>
  <si>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</si>
  <si>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</si>
  <si>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</si>
  <si>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</si>
  <si>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</si>
  <si>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</si>
  <si>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</si>
  <si>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</si>
  <si>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</si>
  <si>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</si>
  <si>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</si>
  <si>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</si>
  <si>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</si>
  <si>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</si>
  <si>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</si>
  <si>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</si>
  <si>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</si>
  <si>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</si>
  <si>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</si>
  <si>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</si>
  <si>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</si>
  <si>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</si>
  <si>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</si>
  <si>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</si>
  <si>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</si>
  <si>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</si>
  <si>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</si>
  <si>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</si>
  <si>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</si>
  <si>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</si>
  <si>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</si>
  <si>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</si>
  <si>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</si>
  <si>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</si>
  <si>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</si>
  <si>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</si>
  <si>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</si>
  <si>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</si>
  <si>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</si>
  <si>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</si>
  <si>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</si>
  <si>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</si>
  <si>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</si>
  <si>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</si>
  <si>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</si>
  <si>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</si>
  <si>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</si>
  <si>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</si>
  <si>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</si>
  <si>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</si>
  <si>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</si>
  <si>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</si>
  <si>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</si>
  <si>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</si>
  <si>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</si>
  <si>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</si>
  <si>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</si>
  <si>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</si>
  <si>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</si>
  <si>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</si>
  <si>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</si>
  <si>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</si>
  <si>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</si>
  <si>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</si>
  <si>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</si>
  <si>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</si>
  <si>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</si>
  <si>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</si>
  <si>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</si>
  <si>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</si>
  <si>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</si>
  <si>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</si>
  <si>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</si>
  <si>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</si>
  <si>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</si>
  <si>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</si>
  <si>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</si>
  <si>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</si>
  <si>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</si>
  <si>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</si>
  <si>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</si>
  <si>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</si>
  <si>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</si>
  <si>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</si>
  <si>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</si>
  <si>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</si>
  <si>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</si>
  <si>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</si>
  <si>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</si>
  <si>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</si>
  <si>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</si>
  <si>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</si>
  <si>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</si>
  <si>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</si>
  <si>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</si>
  <si>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</si>
  <si>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</si>
  <si>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</si>
  <si>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</si>
  <si>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</si>
  <si>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</si>
  <si>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</si>
  <si>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</si>
  <si>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</si>
  <si>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</si>
  <si>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</si>
  <si>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</si>
  <si>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</si>
  <si>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</si>
  <si>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</si>
  <si>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</si>
  <si>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</si>
  <si>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</si>
  <si>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</si>
  <si>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</si>
  <si>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</si>
  <si>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</si>
  <si>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</si>
  <si>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</si>
  <si>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</si>
  <si>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</si>
  <si>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</si>
  <si>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</si>
  <si>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</si>
  <si>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</si>
  <si>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</si>
  <si>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</si>
  <si>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</si>
  <si>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</si>
  <si>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</si>
  <si>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</si>
  <si>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</si>
  <si>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</si>
  <si>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</si>
  <si>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</si>
  <si>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</si>
  <si>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</si>
  <si>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</si>
  <si>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</si>
  <si>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</si>
  <si>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</si>
  <si>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</si>
  <si>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</si>
  <si>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</si>
  <si>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</si>
  <si>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</si>
  <si>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</si>
  <si>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</si>
  <si>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</si>
  <si>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</si>
  <si>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</si>
  <si>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</si>
  <si>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</si>
  <si>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</si>
  <si>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</si>
  <si>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</si>
  <si>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</si>
  <si>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</si>
  <si>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</si>
  <si>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</si>
  <si>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</si>
  <si>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</si>
  <si>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</si>
  <si>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</si>
  <si>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</si>
  <si>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</si>
  <si>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</si>
  <si>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</si>
  <si>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</si>
  <si>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</si>
  <si>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</si>
  <si>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</si>
  <si>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</si>
  <si>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</si>
  <si>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</si>
  <si>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</si>
  <si>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</si>
  <si>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</si>
  <si>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</si>
  <si>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</si>
  <si>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</si>
  <si>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</si>
  <si>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</si>
  <si>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</si>
  <si>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</si>
  <si>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</si>
  <si>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</si>
  <si>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</si>
  <si>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</si>
  <si>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</si>
  <si>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</si>
  <si>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</si>
  <si>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</si>
  <si>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</si>
  <si>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</si>
  <si>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</si>
  <si>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</si>
  <si>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</si>
  <si>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</si>
  <si>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</si>
  <si>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</si>
  <si>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</si>
  <si>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</si>
  <si>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</si>
  <si>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</si>
  <si>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</si>
  <si>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</si>
  <si>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</si>
  <si>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</si>
  <si>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</si>
  <si>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</si>
  <si>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</si>
  <si>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</si>
  <si>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</si>
  <si>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</si>
  <si>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</si>
  <si>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</si>
  <si>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</si>
  <si>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</si>
  <si>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</si>
  <si>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</si>
  <si>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</si>
  <si>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</si>
  <si>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</si>
  <si>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</si>
  <si>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</si>
  <si>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</si>
  <si>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</si>
  <si>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</si>
  <si>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</si>
  <si>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</si>
  <si>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</si>
  <si>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</si>
  <si>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</si>
  <si>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</si>
  <si>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</si>
  <si>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</si>
  <si>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</si>
  <si>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</si>
  <si>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</si>
  <si>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</si>
  <si>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</si>
  <si>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</si>
  <si>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</si>
  <si>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</si>
  <si>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</si>
  <si>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</si>
  <si>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</si>
  <si>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</si>
  <si>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</si>
  <si>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</si>
  <si>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</si>
  <si>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</si>
  <si>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</si>
  <si>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</si>
  <si>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</si>
  <si>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</si>
  <si>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</si>
  <si>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</si>
  <si>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</si>
  <si>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</si>
  <si>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</si>
  <si>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</si>
  <si>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</si>
  <si>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</si>
  <si>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</si>
  <si>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</si>
  <si>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</si>
  <si>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</si>
  <si>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</si>
  <si>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</si>
  <si>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</si>
  <si>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</si>
  <si>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</si>
  <si>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</si>
  <si>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</si>
  <si>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</si>
  <si>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</si>
  <si>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</si>
  <si>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</si>
  <si>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</si>
  <si>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</si>
  <si>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</si>
  <si>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</si>
  <si>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</si>
  <si>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</si>
  <si>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</si>
  <si>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</si>
  <si>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</si>
  <si>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</si>
  <si>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</si>
  <si>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</si>
  <si>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</si>
  <si>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</si>
  <si>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</si>
  <si>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</si>
  <si>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</si>
  <si>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</si>
  <si>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</si>
  <si>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</si>
  <si>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</si>
  <si>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</si>
  <si>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</si>
  <si>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</si>
  <si>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</si>
  <si>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</si>
  <si>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</si>
  <si>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</si>
  <si>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</si>
  <si>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</si>
  <si>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</si>
  <si>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</si>
  <si>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</si>
  <si>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</si>
  <si>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</si>
  <si>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</si>
  <si>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</si>
  <si>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</si>
  <si>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</si>
  <si>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</si>
  <si>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</si>
  <si>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</si>
  <si>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</si>
  <si>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</si>
  <si>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</si>
  <si>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</si>
  <si>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</si>
  <si>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</si>
  <si>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</si>
  <si>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</si>
  <si>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</si>
  <si>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</si>
  <si>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</si>
  <si>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</si>
  <si>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</si>
  <si>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</si>
  <si>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</si>
  <si>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</si>
  <si>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</si>
  <si>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</si>
  <si>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</si>
  <si>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</si>
  <si>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</si>
  <si>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</si>
  <si>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</si>
  <si>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</si>
  <si>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</si>
  <si>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</si>
  <si>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</si>
  <si>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</si>
  <si>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</si>
  <si>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</si>
  <si>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</si>
  <si>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</si>
  <si>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</si>
  <si>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</si>
  <si>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</si>
  <si>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</si>
  <si>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</si>
  <si>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</si>
  <si>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</si>
  <si>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</si>
  <si>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</si>
  <si>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</si>
  <si>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</si>
  <si>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</si>
  <si>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</si>
  <si>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</si>
  <si>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</si>
  <si>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</si>
  <si>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</si>
  <si>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</si>
  <si>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</si>
  <si>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</si>
  <si>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</si>
  <si>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</si>
  <si>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</si>
  <si>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</si>
  <si>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</si>
  <si>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</si>
  <si>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</si>
  <si>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</si>
  <si>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</si>
  <si>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</si>
  <si>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</si>
  <si>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</si>
  <si>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</si>
  <si>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</si>
  <si>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</si>
  <si>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</si>
  <si>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</si>
  <si>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</si>
  <si>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</si>
  <si>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</si>
  <si>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</si>
  <si>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</si>
  <si>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</si>
  <si>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</si>
  <si>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</si>
  <si>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</si>
  <si>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</si>
  <si>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</si>
  <si>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</si>
  <si>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</si>
  <si>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</si>
  <si>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</si>
  <si>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</si>
  <si>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</si>
  <si>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</si>
  <si>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</si>
  <si>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</si>
  <si>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</si>
  <si>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</si>
  <si>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</si>
  <si>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</si>
  <si>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</si>
  <si>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</si>
  <si>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</si>
  <si>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</si>
  <si>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</si>
  <si>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</si>
  <si>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</si>
  <si>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</si>
  <si>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</si>
  <si>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</si>
  <si>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</si>
  <si>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</si>
  <si>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</si>
  <si>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</si>
  <si>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</si>
  <si>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</si>
  <si>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</si>
  <si>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</si>
  <si>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</si>
  <si>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</si>
  <si>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</si>
  <si>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</si>
  <si>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</si>
  <si>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</si>
  <si>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</si>
  <si>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</si>
  <si>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</si>
  <si>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</si>
  <si>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</si>
  <si>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</si>
  <si>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</si>
  <si>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</si>
  <si>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</si>
  <si>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</si>
  <si>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</si>
  <si>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</si>
  <si>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</si>
  <si>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</si>
  <si>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</si>
  <si>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</si>
  <si>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</si>
  <si>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</si>
  <si>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</si>
  <si>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</si>
  <si>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</si>
  <si>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</si>
  <si>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</si>
  <si>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</si>
  <si>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</si>
  <si>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</si>
  <si>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</si>
  <si>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</si>
  <si>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</si>
  <si>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</si>
  <si>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</si>
  <si>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</si>
  <si>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</si>
  <si>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</si>
  <si>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</si>
  <si>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</si>
  <si>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</si>
  <si>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</si>
  <si>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</si>
  <si>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</si>
  <si>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</si>
  <si>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</si>
  <si>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</si>
  <si>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</si>
  <si>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</si>
  <si>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</si>
  <si>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</si>
  <si>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</si>
  <si>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</si>
  <si>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</si>
  <si>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</si>
  <si>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</si>
  <si>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</si>
  <si>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</si>
  <si>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</si>
  <si>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</si>
  <si>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</si>
  <si>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</si>
  <si>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</si>
  <si>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</si>
  <si>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</si>
  <si>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</si>
  <si>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</si>
  <si>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</si>
  <si>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</si>
  <si>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</si>
  <si>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</si>
  <si>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</si>
  <si>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</si>
  <si>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</si>
  <si>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</si>
  <si>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</si>
  <si>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</si>
  <si>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</si>
  <si>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</si>
  <si>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</si>
  <si>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</si>
  <si>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</si>
  <si>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</si>
  <si>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</si>
  <si>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</si>
  <si>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</si>
  <si>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</si>
  <si>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</si>
  <si>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</si>
  <si>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</si>
  <si>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</si>
  <si>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</si>
  <si>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</si>
  <si>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</si>
  <si>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</si>
  <si>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</si>
  <si>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</si>
  <si>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</si>
  <si>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</si>
  <si>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</si>
  <si>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</si>
  <si>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</si>
  <si>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</si>
  <si>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</si>
  <si>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</si>
  <si>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</si>
  <si>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</si>
  <si>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</si>
  <si>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</si>
  <si>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</si>
  <si>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</si>
  <si>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</si>
  <si>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</si>
  <si>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</si>
  <si>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</si>
  <si>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</si>
  <si>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</si>
  <si>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</si>
  <si>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</si>
  <si>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</si>
  <si>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</si>
  <si>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</si>
  <si>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</si>
  <si>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</si>
  <si>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</si>
  <si>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</si>
  <si>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</si>
  <si>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</si>
  <si>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</si>
  <si>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</si>
  <si>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</si>
  <si>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</si>
  <si>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</si>
  <si>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</si>
  <si>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</si>
  <si>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</si>
  <si>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</si>
  <si>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</si>
  <si>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</si>
  <si>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</si>
  <si>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</si>
  <si>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</si>
  <si>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</si>
  <si>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</si>
  <si>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</si>
  <si>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</si>
  <si>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</si>
  <si>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</si>
  <si>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</si>
  <si>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</si>
  <si>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</si>
  <si>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</si>
  <si>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</si>
  <si>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</si>
  <si>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</si>
  <si>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</si>
  <si>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</si>
  <si>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</si>
  <si>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</si>
  <si>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</si>
  <si>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</si>
  <si>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</si>
  <si>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</si>
  <si>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</si>
  <si>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</si>
  <si>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</si>
  <si>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</si>
  <si>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</si>
  <si>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</si>
  <si>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</si>
  <si>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</si>
  <si>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</si>
  <si>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</si>
  <si>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</si>
  <si>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</si>
  <si>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</si>
  <si>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</si>
  <si>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</si>
  <si>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</si>
  <si>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</si>
  <si>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</si>
  <si>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</si>
  <si>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</si>
  <si>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</si>
  <si>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</si>
  <si>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</si>
  <si>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</si>
  <si>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</si>
  <si>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</si>
  <si>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</si>
  <si>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</si>
  <si>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</si>
  <si>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</si>
  <si>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</si>
  <si>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</si>
  <si>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</si>
  <si>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</si>
  <si>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</si>
  <si>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</si>
  <si>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</si>
  <si>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</si>
  <si>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</si>
  <si>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</si>
  <si>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</si>
  <si>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</si>
  <si>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</si>
  <si>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</si>
  <si>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</si>
  <si>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</si>
  <si>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</si>
  <si>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</si>
  <si>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</si>
  <si>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</si>
  <si>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</si>
  <si>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</si>
  <si>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</si>
  <si>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</si>
  <si>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</si>
  <si>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</si>
  <si>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</si>
  <si>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</si>
  <si>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</si>
  <si>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</si>
  <si>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</si>
  <si>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</si>
  <si>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</si>
  <si>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</si>
  <si>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</si>
  <si>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</si>
  <si>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</si>
  <si>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</si>
  <si>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</si>
  <si>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</si>
  <si>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</si>
  <si>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</si>
  <si>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</si>
  <si>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</si>
  <si>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</si>
  <si>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</si>
  <si>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</si>
  <si>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</si>
  <si>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</si>
  <si>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</si>
  <si>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</si>
  <si>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</si>
  <si>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</si>
  <si>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</si>
  <si>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</si>
  <si>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</si>
  <si>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</si>
  <si>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</si>
  <si>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</si>
  <si>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</si>
  <si>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</si>
  <si>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</si>
  <si>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</si>
  <si>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</si>
  <si>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</si>
  <si>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</si>
  <si>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</si>
  <si>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</si>
  <si>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</si>
  <si>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</si>
  <si>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</si>
  <si>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</si>
  <si>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</si>
  <si>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</si>
  <si>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</si>
  <si>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</si>
  <si>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</si>
  <si>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</si>
  <si>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</si>
  <si>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</si>
  <si>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</si>
  <si>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</si>
  <si>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</si>
  <si>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</si>
  <si>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</si>
  <si>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</si>
  <si>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</si>
  <si>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</si>
  <si>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</si>
  <si>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</si>
  <si>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</si>
  <si>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</si>
  <si>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</si>
  <si>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</si>
  <si>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</si>
  <si>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</si>
  <si>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</si>
  <si>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</si>
  <si>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</si>
  <si>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</si>
  <si>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</si>
  <si>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</si>
  <si>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</si>
  <si>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</si>
  <si>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</si>
  <si>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</si>
  <si>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</si>
  <si>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</si>
  <si>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</si>
  <si>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</si>
  <si>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</si>
  <si>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</si>
  <si>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</si>
  <si>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</si>
  <si>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</si>
  <si>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</si>
  <si>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</si>
  <si>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</si>
  <si>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</si>
  <si>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</si>
  <si>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</si>
  <si>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</si>
  <si>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</si>
  <si>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</si>
  <si>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</si>
  <si>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</si>
  <si>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</si>
  <si>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</si>
  <si>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</si>
  <si>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</si>
  <si>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</si>
  <si>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</si>
  <si>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</si>
  <si>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</si>
  <si>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</si>
  <si>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</si>
  <si>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</si>
  <si>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</si>
  <si>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</si>
  <si>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</si>
  <si>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</si>
  <si>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</si>
  <si>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</si>
  <si>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</si>
  <si>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</si>
  <si>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</si>
  <si>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</si>
  <si>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</si>
  <si>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</si>
  <si>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</si>
  <si>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</si>
  <si>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</si>
  <si>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</si>
  <si>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</si>
  <si>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</si>
  <si>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</si>
  <si>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</si>
  <si>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</si>
  <si>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</si>
  <si>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</si>
  <si>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</si>
  <si>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</si>
  <si>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</si>
  <si>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</si>
  <si>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</si>
  <si>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</si>
  <si>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</si>
  <si>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</si>
  <si>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</si>
  <si>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</si>
  <si>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</si>
  <si>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</si>
  <si>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</si>
  <si>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</si>
  <si>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</si>
  <si>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</si>
  <si>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</si>
  <si>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</si>
  <si>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</si>
  <si>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</si>
  <si>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</si>
  <si>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</si>
  <si>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</si>
  <si>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</si>
  <si>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</si>
  <si>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</si>
  <si>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</si>
  <si>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</si>
  <si>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</si>
  <si>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</si>
  <si>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</si>
  <si>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</si>
  <si>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</si>
  <si>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</si>
  <si>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</si>
  <si>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</si>
  <si>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</si>
  <si>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</si>
  <si>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</si>
  <si>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</si>
  <si>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</si>
  <si>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</si>
  <si>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</si>
  <si>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</si>
  <si>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</si>
  <si>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</si>
  <si>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</si>
  <si>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</si>
  <si>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</si>
  <si>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</si>
  <si>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</si>
  <si>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</si>
  <si>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</si>
  <si>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</si>
  <si>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</si>
  <si>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</si>
  <si>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</si>
  <si>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</si>
  <si>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</si>
  <si>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</si>
  <si>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</si>
  <si>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</si>
  <si>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</si>
  <si>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</si>
  <si>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</si>
  <si>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</si>
  <si>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</si>
  <si>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</si>
  <si>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</si>
  <si>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</si>
  <si>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</si>
  <si>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</si>
  <si>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</si>
  <si>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</si>
  <si>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</si>
  <si>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</si>
  <si>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</si>
  <si>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</si>
  <si>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</si>
  <si>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</si>
  <si>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</si>
  <si>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</si>
  <si>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</si>
  <si>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</si>
  <si>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</si>
  <si>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</si>
  <si>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</si>
  <si>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</si>
  <si>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</si>
  <si>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</si>
  <si>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</si>
  <si>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</si>
  <si>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</si>
  <si>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</si>
  <si>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</si>
  <si>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</si>
  <si>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</si>
  <si>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</si>
  <si>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</si>
  <si>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</si>
  <si>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</si>
  <si>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</si>
  <si>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</si>
  <si>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</si>
  <si>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</si>
  <si>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</si>
  <si>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</si>
  <si>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</si>
  <si>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</si>
  <si>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</si>
  <si>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</si>
  <si>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</si>
  <si>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</si>
  <si>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</si>
  <si>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</si>
  <si>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</si>
  <si>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</si>
  <si>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</si>
  <si>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</si>
  <si>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</si>
  <si>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</si>
  <si>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</si>
  <si>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</si>
  <si>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</si>
  <si>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</si>
  <si>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</si>
  <si>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</si>
  <si>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</si>
  <si>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</si>
  <si>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</si>
  <si>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</si>
  <si>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</si>
  <si>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</si>
  <si>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</si>
  <si>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</si>
  <si>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</si>
  <si>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</si>
  <si>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</si>
  <si>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</si>
  <si>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</si>
  <si>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</si>
  <si>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</si>
  <si>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</si>
  <si>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</si>
  <si>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</si>
  <si>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</si>
  <si>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</si>
  <si>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</si>
  <si>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</si>
  <si>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</si>
  <si>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</si>
  <si>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</si>
  <si>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</si>
  <si>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</si>
  <si>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</si>
  <si>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</si>
  <si>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</si>
  <si>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</si>
  <si>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</si>
  <si>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</si>
  <si>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</si>
  <si>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</si>
  <si>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</si>
  <si>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</si>
  <si>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</si>
  <si>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</si>
  <si>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</si>
  <si>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</si>
  <si>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</si>
  <si>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</si>
  <si>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</si>
  <si>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</si>
  <si>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</si>
  <si>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</si>
  <si>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</si>
  <si>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</si>
  <si>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</si>
  <si>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</si>
  <si>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</si>
  <si>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</si>
  <si>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</si>
  <si>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</si>
  <si>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</si>
  <si>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</si>
  <si>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</si>
  <si>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</si>
  <si>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</si>
  <si>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</si>
  <si>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</si>
  <si>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</si>
  <si>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</si>
  <si>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</si>
  <si>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</si>
  <si>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</si>
  <si>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</si>
  <si>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</si>
  <si>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</si>
  <si>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</si>
  <si>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</si>
  <si>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</si>
  <si>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</si>
  <si>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</si>
  <si>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</si>
  <si>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</si>
  <si>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</si>
  <si>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</si>
  <si>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</si>
  <si>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</si>
  <si>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</si>
  <si>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</si>
  <si>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</si>
  <si>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</si>
  <si>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</si>
  <si>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</si>
  <si>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</si>
  <si>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</si>
  <si>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</si>
  <si>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</si>
  <si>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</si>
  <si>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</si>
  <si>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</si>
  <si>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</si>
  <si>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</si>
  <si>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</si>
  <si>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</si>
  <si>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</si>
  <si>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</si>
  <si>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</si>
  <si>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</si>
  <si>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</si>
  <si>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</si>
  <si>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</si>
  <si>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</si>
  <si>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</si>
  <si>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</si>
  <si>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</si>
  <si>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</si>
  <si>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</si>
  <si>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</si>
  <si>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</si>
  <si>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</si>
  <si>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</si>
  <si>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</si>
  <si>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</si>
  <si>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</si>
  <si>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</si>
  <si>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</si>
  <si>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</si>
  <si>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</si>
  <si>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</si>
  <si>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</si>
  <si>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</si>
  <si>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</si>
  <si>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</si>
  <si>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</si>
  <si>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</si>
  <si>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</si>
  <si>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</si>
  <si>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</si>
  <si>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</si>
  <si>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</si>
  <si>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</si>
  <si>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</si>
  <si>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</si>
  <si>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</si>
  <si>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</si>
  <si>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</si>
  <si>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</si>
  <si>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</si>
  <si>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</si>
  <si>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</si>
  <si>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</si>
  <si>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</si>
  <si>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</si>
  <si>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</si>
  <si>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</si>
  <si>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</si>
  <si>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</si>
  <si>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</si>
  <si>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</si>
  <si>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</si>
  <si>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</si>
  <si>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</si>
  <si>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</si>
  <si>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</si>
  <si>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</si>
  <si>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</si>
  <si>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</si>
  <si>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</si>
  <si>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</si>
  <si>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</si>
  <si>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</si>
  <si>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</si>
  <si>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</si>
  <si>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</si>
  <si>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</si>
  <si>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</si>
  <si>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</si>
  <si>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</si>
  <si>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</si>
  <si>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</si>
  <si>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</si>
  <si>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</si>
  <si>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</si>
  <si>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</si>
  <si>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</si>
  <si>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</si>
  <si>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</si>
  <si>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</si>
  <si>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</si>
  <si>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</si>
  <si>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</si>
  <si>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</si>
  <si>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</si>
  <si>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</si>
  <si>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</si>
  <si>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</si>
  <si>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</si>
  <si>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</si>
  <si>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</si>
  <si>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</si>
  <si>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</si>
  <si>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</si>
  <si>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</si>
  <si>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</si>
  <si>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</si>
  <si>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</si>
  <si>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</si>
  <si>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</si>
  <si>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</si>
  <si>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</si>
  <si>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</si>
  <si>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</si>
  <si>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</si>
  <si>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</si>
  <si>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</si>
  <si>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</si>
  <si>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</si>
  <si>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</si>
  <si>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</si>
  <si>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</si>
  <si>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</si>
  <si>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</si>
  <si>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</si>
  <si>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</si>
  <si>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</si>
  <si>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</si>
  <si>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</si>
  <si>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</si>
  <si>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</si>
  <si>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</si>
  <si>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</si>
  <si>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</si>
  <si>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</si>
  <si>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</si>
  <si>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</si>
  <si>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</si>
  <si>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</si>
  <si>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</si>
  <si>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</si>
  <si>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</si>
  <si>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</si>
  <si>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</si>
  <si>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</si>
  <si>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</si>
  <si>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</si>
  <si>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</si>
  <si>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</si>
  <si>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</si>
  <si>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</si>
  <si>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</si>
  <si>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</si>
  <si>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</si>
  <si>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</si>
  <si>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</si>
  <si>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</si>
  <si>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</si>
  <si>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</si>
  <si>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</si>
  <si>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</si>
  <si>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</si>
  <si>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</si>
  <si>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</si>
  <si>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</si>
  <si>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</si>
  <si>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</si>
  <si>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</si>
  <si>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</si>
  <si>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</si>
  <si>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</si>
  <si>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</si>
  <si>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</si>
  <si>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</si>
  <si>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</si>
  <si>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</si>
  <si>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</si>
  <si>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</si>
  <si>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</si>
  <si>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</si>
  <si>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</si>
  <si>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</si>
  <si>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</si>
  <si>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</si>
  <si>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</si>
  <si>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</si>
  <si>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</si>
  <si>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</si>
  <si>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</si>
  <si>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</si>
  <si>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</si>
  <si>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</si>
  <si>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</si>
  <si>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</si>
  <si>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</si>
  <si>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</si>
  <si>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</si>
  <si>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</si>
  <si>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</si>
  <si>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</si>
  <si>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</si>
  <si>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</si>
  <si>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</si>
  <si>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</si>
  <si>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</si>
  <si>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</si>
  <si>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</si>
  <si>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</si>
  <si>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</si>
  <si>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</si>
  <si>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</si>
  <si>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</si>
  <si>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</si>
  <si>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</si>
  <si>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</si>
  <si>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</si>
  <si>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</si>
  <si>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</si>
  <si>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</si>
  <si>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</si>
  <si>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</si>
  <si>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</si>
  <si>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</si>
  <si>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</si>
  <si>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</si>
  <si>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</si>
  <si>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</si>
  <si>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</si>
  <si>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</si>
  <si>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</si>
  <si>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</si>
  <si>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</si>
  <si>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</si>
  <si>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</si>
  <si>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</si>
  <si>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</si>
  <si>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</si>
  <si>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</si>
  <si>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</si>
  <si>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</si>
  <si>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</si>
  <si>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</si>
  <si>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</si>
  <si>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</si>
  <si>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</si>
  <si>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</si>
  <si>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</si>
  <si>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</si>
  <si>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</si>
  <si>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</si>
  <si>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</si>
  <si>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</si>
  <si>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</si>
  <si>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</si>
  <si>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</si>
  <si>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</si>
  <si>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</si>
  <si>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</si>
  <si>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</si>
  <si>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</si>
  <si>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</si>
  <si>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</si>
  <si>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</si>
  <si>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</si>
  <si>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</si>
  <si>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</si>
  <si>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</si>
  <si>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</si>
  <si>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</si>
  <si>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</si>
  <si>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</si>
  <si>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</si>
  <si>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</si>
  <si>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</si>
  <si>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</si>
  <si>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</si>
  <si>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</si>
  <si>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</si>
  <si>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</si>
  <si>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</si>
  <si>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</si>
  <si>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</si>
  <si>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</si>
  <si>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</si>
  <si>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</si>
  <si>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</si>
  <si>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</si>
  <si>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</si>
  <si>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</si>
  <si>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</si>
  <si>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</si>
  <si>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</si>
  <si>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</si>
  <si>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</si>
  <si>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</si>
  <si>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</si>
  <si>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</si>
  <si>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</si>
  <si>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</si>
  <si>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</si>
  <si>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</si>
  <si>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</si>
  <si>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</si>
  <si>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</si>
  <si>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</si>
  <si>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</si>
  <si>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</si>
  <si>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</si>
  <si>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</si>
  <si>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</si>
  <si>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</si>
  <si>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</si>
  <si>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</si>
  <si>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</si>
  <si>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</si>
  <si>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</si>
  <si>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</si>
  <si>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</si>
  <si>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</si>
  <si>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</si>
  <si>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</si>
  <si>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</si>
  <si>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</si>
  <si>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</si>
  <si>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</si>
  <si>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</si>
  <si>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</si>
  <si>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</si>
  <si>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</si>
  <si>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</si>
  <si>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</si>
  <si>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</si>
  <si>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</si>
  <si>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</si>
  <si>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</si>
  <si>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</si>
  <si>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</si>
  <si>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</si>
  <si>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</si>
  <si>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</si>
  <si>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</si>
  <si>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</si>
  <si>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</si>
  <si>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</si>
  <si>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</si>
  <si>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</si>
  <si>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</si>
  <si>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</si>
  <si>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</si>
  <si>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</si>
  <si>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</si>
  <si>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</si>
  <si>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</si>
  <si>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</si>
  <si>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</si>
  <si>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</si>
  <si>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</si>
  <si>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</si>
  <si>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</si>
  <si>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</si>
  <si>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</si>
  <si>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</si>
  <si>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</si>
  <si>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</si>
  <si>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</si>
  <si>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</si>
  <si>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</si>
  <si>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</si>
  <si>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</si>
  <si>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</si>
  <si>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</si>
  <si>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</si>
  <si>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</si>
  <si>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</si>
  <si>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</si>
  <si>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</si>
  <si>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</si>
  <si>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</si>
  <si>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</si>
  <si>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</si>
  <si>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</si>
  <si>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</si>
  <si>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</si>
  <si>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</si>
  <si>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</si>
  <si>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</si>
  <si>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</si>
  <si>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</si>
  <si>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</si>
  <si>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</si>
  <si>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</si>
  <si>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</si>
  <si>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</si>
  <si>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</si>
  <si>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</si>
  <si>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</si>
  <si>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</si>
  <si>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</si>
  <si>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</si>
  <si>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</si>
  <si>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</si>
  <si>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</si>
  <si>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</si>
  <si>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</si>
  <si>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</si>
  <si>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</si>
  <si>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</si>
  <si>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</si>
  <si>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</si>
  <si>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</si>
  <si>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</si>
  <si>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</si>
  <si>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</si>
  <si>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</si>
  <si>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</si>
  <si>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</si>
  <si>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</si>
  <si>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</si>
  <si>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</si>
  <si>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</si>
  <si>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</si>
  <si>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</si>
  <si>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</si>
  <si>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</si>
  <si>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</si>
  <si>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</si>
  <si>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</si>
  <si>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</si>
  <si>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</si>
  <si>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</si>
  <si>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</si>
  <si>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</si>
  <si>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</si>
  <si>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</si>
  <si>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</si>
  <si>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</si>
  <si>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</si>
  <si>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</si>
  <si>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</si>
  <si>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</si>
  <si>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</si>
  <si>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</si>
  <si>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</si>
  <si>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</si>
  <si>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</si>
  <si>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</si>
  <si>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</si>
  <si>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</si>
  <si>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</si>
  <si>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</si>
  <si>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</si>
  <si>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</si>
  <si>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</si>
  <si>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</si>
  <si>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</si>
  <si>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</si>
  <si>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</si>
  <si>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</si>
  <si>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</si>
  <si>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</si>
  <si>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</si>
  <si>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</si>
  <si>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</si>
  <si>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</si>
  <si>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</si>
  <si>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</si>
  <si>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</si>
  <si>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</si>
  <si>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</si>
  <si>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</si>
  <si>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</si>
  <si>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</si>
  <si>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</si>
  <si>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</si>
  <si>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</si>
  <si>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</si>
  <si>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</si>
  <si>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</si>
  <si>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</si>
  <si>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</si>
  <si>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</si>
  <si>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</si>
  <si>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</si>
  <si>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</si>
  <si>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</si>
  <si>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</si>
  <si>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</si>
  <si>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</si>
  <si>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</si>
  <si>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</si>
  <si>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</si>
  <si>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</si>
  <si>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</si>
  <si>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</si>
  <si>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</si>
  <si>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</si>
  <si>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</si>
  <si>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</si>
  <si>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</si>
  <si>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</si>
  <si>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</si>
  <si>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</si>
  <si>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</si>
  <si>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</si>
  <si>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</si>
  <si>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</si>
  <si>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</si>
  <si>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</si>
  <si>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</si>
  <si>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</si>
  <si>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</si>
  <si>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</si>
  <si>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</si>
  <si>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</si>
  <si>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</si>
  <si>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</si>
  <si>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</si>
  <si>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</si>
  <si>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</si>
  <si>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</si>
  <si>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</si>
  <si>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</si>
  <si>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</si>
  <si>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</si>
  <si>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</si>
  <si>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</si>
  <si>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</si>
  <si>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</si>
  <si>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</si>
  <si>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</si>
  <si>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</si>
  <si>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</si>
  <si>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</si>
  <si>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</si>
  <si>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</si>
  <si>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</si>
  <si>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</si>
  <si>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</si>
  <si>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</si>
  <si>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</si>
  <si>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</si>
  <si>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</si>
  <si>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</si>
  <si>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</si>
  <si>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</si>
  <si>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</si>
  <si>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</si>
  <si>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</si>
  <si>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</si>
  <si>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</si>
  <si>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</si>
  <si>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</si>
  <si>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</si>
  <si>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</si>
  <si>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</si>
  <si>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</si>
  <si>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</si>
  <si>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</si>
  <si>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</si>
  <si>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</si>
  <si>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</si>
  <si>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</si>
  <si>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</si>
  <si>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</si>
  <si>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</si>
  <si>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</si>
  <si>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</si>
  <si>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</si>
  <si>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</si>
  <si>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</si>
  <si>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</si>
  <si>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</si>
  <si>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</si>
  <si>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</si>
  <si>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</si>
  <si>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</si>
  <si>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</si>
  <si>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</si>
  <si>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</si>
  <si>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</si>
  <si>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</si>
  <si>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</si>
  <si>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</si>
  <si>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</si>
  <si>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</si>
  <si>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</si>
  <si>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</si>
  <si>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</si>
  <si>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</si>
  <si>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</si>
  <si>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</si>
  <si>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</si>
  <si>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</si>
  <si>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</si>
  <si>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</si>
  <si>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</si>
  <si>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</si>
  <si>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</si>
  <si>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</si>
  <si>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</si>
  <si>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</si>
  <si>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</si>
  <si>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</si>
  <si>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</si>
  <si>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</si>
  <si>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</si>
  <si>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</si>
  <si>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</si>
  <si>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</si>
  <si>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</si>
  <si>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</si>
  <si>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</si>
  <si>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</si>
  <si>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</si>
  <si>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</si>
  <si>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</si>
  <si>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</si>
  <si>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</si>
  <si>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</si>
  <si>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</si>
  <si>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</si>
  <si>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</si>
  <si>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</si>
  <si>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</si>
  <si>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</si>
  <si>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</si>
  <si>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</si>
  <si>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</si>
  <si>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</si>
  <si>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</si>
  <si>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</si>
  <si>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</si>
  <si>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</si>
  <si>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</si>
  <si>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</si>
  <si>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</si>
  <si>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</si>
  <si>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</si>
  <si>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</si>
  <si>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</si>
  <si>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</si>
  <si>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</si>
  <si>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</si>
  <si>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</si>
  <si>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</si>
  <si>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</si>
  <si>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</si>
  <si>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</si>
  <si>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</si>
  <si>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</si>
  <si>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</si>
  <si>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</si>
  <si>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</si>
  <si>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</si>
  <si>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</si>
  <si>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</si>
  <si>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</si>
  <si>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</si>
  <si>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</si>
  <si>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</si>
  <si>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</si>
  <si>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</si>
  <si>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</si>
  <si>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</si>
  <si>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</si>
  <si>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</si>
  <si>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</si>
  <si>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</si>
  <si>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</si>
  <si>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</si>
  <si>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</si>
  <si>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</si>
  <si>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</si>
  <si>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</si>
  <si>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</si>
  <si>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</si>
  <si>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</si>
  <si>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</si>
  <si>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</si>
  <si>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</si>
  <si>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</si>
  <si>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</si>
  <si>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</si>
  <si>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</si>
  <si>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</si>
  <si>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</si>
  <si>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</si>
  <si>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</si>
  <si>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</si>
  <si>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</si>
  <si>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</si>
  <si>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</si>
  <si>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</si>
  <si>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</si>
  <si>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</si>
  <si>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</si>
  <si>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</si>
  <si>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</si>
  <si>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</si>
  <si>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</si>
  <si>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</si>
  <si>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</si>
  <si>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</si>
  <si>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</si>
  <si>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</si>
  <si>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</si>
  <si>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</si>
  <si>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</si>
  <si>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</si>
  <si>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</si>
  <si>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</si>
  <si>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</si>
  <si>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</si>
  <si>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</si>
  <si>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</si>
  <si>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</si>
  <si>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</si>
  <si>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</si>
  <si>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</si>
  <si>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</si>
  <si>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</si>
  <si>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</si>
  <si>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</si>
  <si>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</si>
  <si>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</si>
  <si>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</si>
  <si>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</si>
  <si>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</si>
  <si>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</si>
  <si>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</si>
  <si>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</si>
  <si>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</si>
  <si>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</si>
  <si>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</si>
  <si>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</si>
  <si>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</si>
  <si>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</si>
  <si>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</si>
  <si>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</si>
  <si>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</si>
  <si>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</si>
  <si>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</si>
  <si>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</si>
  <si>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</si>
  <si>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</si>
  <si>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</si>
  <si>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</si>
  <si>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</si>
  <si>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</si>
  <si>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</si>
  <si>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</si>
  <si>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</si>
  <si>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</si>
  <si>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</si>
  <si>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</si>
  <si>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</si>
  <si>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</si>
  <si>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</si>
  <si>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</si>
  <si>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</si>
  <si>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</si>
  <si>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</si>
  <si>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</si>
  <si>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</si>
  <si>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</si>
  <si>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</si>
  <si>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</si>
  <si>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</si>
  <si>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</si>
  <si>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</si>
  <si>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</si>
  <si>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</si>
  <si>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</si>
  <si>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</si>
  <si>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</si>
  <si>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</si>
  <si>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</si>
  <si>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</si>
  <si>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</si>
  <si>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</si>
  <si>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</si>
  <si>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</si>
  <si>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</si>
  <si>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</si>
  <si>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</si>
  <si>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</si>
  <si>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</si>
  <si>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</si>
  <si>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</si>
  <si>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</si>
  <si>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</si>
  <si>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</si>
  <si>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</si>
  <si>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</si>
  <si>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</si>
  <si>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</si>
  <si>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</si>
  <si>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</si>
  <si>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</si>
  <si>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</si>
  <si>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</si>
  <si>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</si>
  <si>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</si>
  <si>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</si>
  <si>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</si>
  <si>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</si>
  <si>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</si>
  <si>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</si>
  <si>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</si>
  <si>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</si>
  <si>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</si>
  <si>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</si>
  <si>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</si>
  <si>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</si>
  <si>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</si>
  <si>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</si>
  <si>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</si>
  <si>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</si>
  <si>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</si>
  <si>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</si>
  <si>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</si>
  <si>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</si>
  <si>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</si>
  <si>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</si>
  <si>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</si>
  <si>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</si>
  <si>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</si>
  <si>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</si>
  <si>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</si>
  <si>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</si>
  <si>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</si>
  <si>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</si>
  <si>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</si>
  <si>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</si>
  <si>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</si>
  <si>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</si>
  <si>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</si>
  <si>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</si>
  <si>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</si>
  <si>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</si>
  <si>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</si>
  <si>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</si>
  <si>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</si>
  <si>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</si>
  <si>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</si>
  <si>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</si>
  <si>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</si>
  <si>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</si>
  <si>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</si>
  <si>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</si>
  <si>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</si>
  <si>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</si>
  <si>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</si>
  <si>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</si>
  <si>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</si>
  <si>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</si>
  <si>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</si>
  <si>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</si>
  <si>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</si>
  <si>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</si>
  <si>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</si>
  <si>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</si>
  <si>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</si>
  <si>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</si>
  <si>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</si>
  <si>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</si>
  <si>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</si>
  <si>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</si>
  <si>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</si>
  <si>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</si>
  <si>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</si>
  <si>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</si>
  <si>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</si>
  <si>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</si>
  <si>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</si>
  <si>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</si>
  <si>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</si>
  <si>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</si>
  <si>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</si>
  <si>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</si>
  <si>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</si>
  <si>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</si>
  <si>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</si>
  <si>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</si>
  <si>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</si>
  <si>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</si>
  <si>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</si>
  <si>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</si>
  <si>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</si>
  <si>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</si>
  <si>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</si>
  <si>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</si>
  <si>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</si>
  <si>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</si>
  <si>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</si>
  <si>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</si>
  <si>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</si>
  <si>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</si>
  <si>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</si>
  <si>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</si>
  <si>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</si>
  <si>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</si>
  <si>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</si>
  <si>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</si>
  <si>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</si>
  <si>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</si>
  <si>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</si>
  <si>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</si>
  <si>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</si>
  <si>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</si>
  <si>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</si>
  <si>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</si>
  <si>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</si>
  <si>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</si>
  <si>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</si>
  <si>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</si>
  <si>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</si>
  <si>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</si>
  <si>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</si>
  <si>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</si>
  <si>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</si>
  <si>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</si>
  <si>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</si>
  <si>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</si>
  <si>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</si>
  <si>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</si>
  <si>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</si>
  <si>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</si>
  <si>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</si>
  <si>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</si>
  <si>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</si>
  <si>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</si>
  <si>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</si>
  <si>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</si>
  <si>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</si>
  <si>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</si>
  <si>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</si>
  <si>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</si>
  <si>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</si>
  <si>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</si>
  <si>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</si>
  <si>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</si>
  <si>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</si>
  <si>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</si>
  <si>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</si>
  <si>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</si>
  <si>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</si>
  <si>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</si>
  <si>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</si>
  <si>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</si>
  <si>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</si>
  <si>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</si>
  <si>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</si>
  <si>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</si>
  <si>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</si>
  <si>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</si>
  <si>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</si>
  <si>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</si>
  <si>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</si>
  <si>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</si>
  <si>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</si>
  <si>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</si>
  <si>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</si>
  <si>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</si>
  <si>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</si>
  <si>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</si>
  <si>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</si>
  <si>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</si>
  <si>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</si>
  <si>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</si>
  <si>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</si>
  <si>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</si>
  <si>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</si>
  <si>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</si>
  <si>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</si>
  <si>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</si>
  <si>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</si>
  <si>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</si>
  <si>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</si>
  <si>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</si>
  <si>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</si>
  <si>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</si>
  <si>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</si>
  <si>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</si>
  <si>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</si>
  <si>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</si>
  <si>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</si>
  <si>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</si>
  <si>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</si>
  <si>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</si>
  <si>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</si>
  <si>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</si>
  <si>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</si>
  <si>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</si>
  <si>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</si>
  <si>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</si>
  <si>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</si>
  <si>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</si>
  <si>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</si>
  <si>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</si>
  <si>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</si>
  <si>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</si>
  <si>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</si>
  <si>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</si>
  <si>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</si>
  <si>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</si>
  <si>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</si>
  <si>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</si>
  <si>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</si>
  <si>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</si>
  <si>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</si>
  <si>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</si>
  <si>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</si>
  <si>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</si>
  <si>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</si>
  <si>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</si>
  <si>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</si>
  <si>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</si>
  <si>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</si>
  <si>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</si>
  <si>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</si>
  <si>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</si>
  <si>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</si>
  <si>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</si>
  <si>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</si>
  <si>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</si>
  <si>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</si>
  <si>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</si>
  <si>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</si>
  <si>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</si>
  <si>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</si>
  <si>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</si>
  <si>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</si>
  <si>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</si>
  <si>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</si>
  <si>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</si>
  <si>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</si>
  <si>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</si>
  <si>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</si>
  <si>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</si>
  <si>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</si>
  <si>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</si>
  <si>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</si>
  <si>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</si>
  <si>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</si>
  <si>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</si>
  <si>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</si>
  <si>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</si>
  <si>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</si>
  <si>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</si>
  <si>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</si>
  <si>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</si>
  <si>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</si>
  <si>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</si>
  <si>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</si>
  <si>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</si>
  <si>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</si>
  <si>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</si>
  <si>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</si>
  <si>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</si>
  <si>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</si>
  <si>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</si>
  <si>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</si>
  <si>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</si>
  <si>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</si>
  <si>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</si>
  <si>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</si>
  <si>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</si>
  <si>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</si>
  <si>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</si>
  <si>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</si>
  <si>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</si>
  <si>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</si>
  <si>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</si>
  <si>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</si>
  <si>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</si>
  <si>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</si>
  <si>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</si>
  <si>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</si>
  <si>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</si>
  <si>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</si>
  <si>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</si>
  <si>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</si>
  <si>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</si>
  <si>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</si>
  <si>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</si>
  <si>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</si>
  <si>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</si>
  <si>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</si>
  <si>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</si>
  <si>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</si>
  <si>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</si>
  <si>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</si>
  <si>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</si>
  <si>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</si>
  <si>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</si>
  <si>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</si>
  <si>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</si>
  <si>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</si>
  <si>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</si>
  <si>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</si>
  <si>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</si>
  <si>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</si>
  <si>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</si>
  <si>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</si>
  <si>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</si>
  <si>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</si>
  <si>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</si>
  <si>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</si>
  <si>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</si>
  <si>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</si>
  <si>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</si>
  <si>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</si>
  <si>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</si>
  <si>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</si>
  <si>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</si>
  <si>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</si>
  <si>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</si>
  <si>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</si>
  <si>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</si>
  <si>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</si>
  <si>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</si>
  <si>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</si>
  <si>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</si>
  <si>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</si>
  <si>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</si>
  <si>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</si>
  <si>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</si>
  <si>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</si>
  <si>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</si>
  <si>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</si>
  <si>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</si>
  <si>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</si>
  <si>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</si>
  <si>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</si>
  <si>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</si>
  <si>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</si>
  <si>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</si>
  <si>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</si>
  <si>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</si>
  <si>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</si>
  <si>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</si>
  <si>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</si>
  <si>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</si>
  <si>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</si>
  <si>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</si>
  <si>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</si>
  <si>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</si>
  <si>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</si>
  <si>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</si>
  <si>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</si>
  <si>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</si>
  <si>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</si>
  <si>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</si>
  <si>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</si>
  <si>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</si>
  <si>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</si>
  <si>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</si>
  <si>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</si>
  <si>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</si>
  <si>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</si>
  <si>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</si>
  <si>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</si>
  <si>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</si>
  <si>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</si>
  <si>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</si>
  <si>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</si>
  <si>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</si>
  <si>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</si>
  <si>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</si>
  <si>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</si>
  <si>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</si>
  <si>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</si>
  <si>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</si>
  <si>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</si>
  <si>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</si>
  <si>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</si>
  <si>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</si>
  <si>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</si>
  <si>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</si>
  <si>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</si>
  <si>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</si>
  <si>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</si>
  <si>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</si>
  <si>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</si>
  <si>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</si>
  <si>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</si>
  <si>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</si>
  <si>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</si>
  <si>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</si>
  <si>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</si>
  <si>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</si>
  <si>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</si>
  <si>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</si>
  <si>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</si>
  <si>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</si>
  <si>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</si>
  <si>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</si>
  <si>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</si>
  <si>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</si>
  <si>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</si>
  <si>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</si>
  <si>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</si>
  <si>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</si>
  <si>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</si>
  <si>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</si>
  <si>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</si>
  <si>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</si>
  <si>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</si>
  <si>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</si>
  <si>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</si>
  <si>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</si>
  <si>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</si>
  <si>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</si>
  <si>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</si>
  <si>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</si>
  <si>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</si>
  <si>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</si>
  <si>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</si>
  <si>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</si>
  <si>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</si>
  <si>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</si>
  <si>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</si>
  <si>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</si>
  <si>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</si>
  <si>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</si>
  <si>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</si>
  <si>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</si>
  <si>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</si>
  <si>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</si>
  <si>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</si>
  <si>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</si>
  <si>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</si>
  <si>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</si>
  <si>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</si>
  <si>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</si>
  <si>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</si>
  <si>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</si>
  <si>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</si>
  <si>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</si>
  <si>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</si>
  <si>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</si>
  <si>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</si>
  <si>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</si>
  <si>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</si>
  <si>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</si>
  <si>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</si>
  <si>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</si>
  <si>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</si>
  <si>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</si>
  <si>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</si>
  <si>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</si>
  <si>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</si>
  <si>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</si>
  <si>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</si>
  <si>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</si>
  <si>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</si>
  <si>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</si>
  <si>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</si>
  <si>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</si>
  <si>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</si>
  <si>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</si>
  <si>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</si>
  <si>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</si>
  <si>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</si>
  <si>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</si>
  <si>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</si>
  <si>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</si>
  <si>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</si>
  <si>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</si>
  <si>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</si>
  <si>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</si>
  <si>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</si>
  <si>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</si>
  <si>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</si>
  <si>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</si>
  <si>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</si>
  <si>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</si>
  <si>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</si>
  <si>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</si>
  <si>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</si>
  <si>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</si>
  <si>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</si>
  <si>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</si>
  <si>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</si>
  <si>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</si>
  <si>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</si>
  <si>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</si>
  <si>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</si>
  <si>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</si>
  <si>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</si>
  <si>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</si>
  <si>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</si>
  <si>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</si>
  <si>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</si>
  <si>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</si>
  <si>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</si>
  <si>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</si>
  <si>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</si>
  <si>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</si>
  <si>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</si>
  <si>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</si>
  <si>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</si>
  <si>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</si>
  <si>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</si>
  <si>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</si>
  <si>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</si>
  <si>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</si>
  <si>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</si>
  <si>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</si>
  <si>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</si>
  <si>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</si>
  <si>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</si>
  <si>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</si>
  <si>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</si>
  <si>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</si>
  <si>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</si>
  <si>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</si>
  <si>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</si>
  <si>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</si>
  <si>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</si>
  <si>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</si>
  <si>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</si>
  <si>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</si>
  <si>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</si>
  <si>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</si>
  <si>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</si>
  <si>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</si>
  <si>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</si>
  <si>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</si>
  <si>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</si>
  <si>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</si>
  <si>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</si>
  <si>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</si>
  <si>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</si>
  <si>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</si>
  <si>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</si>
  <si>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</si>
  <si>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</si>
  <si>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</si>
  <si>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</si>
  <si>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</si>
  <si>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</si>
  <si>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</si>
  <si>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</si>
  <si>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</si>
  <si>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</si>
  <si>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</si>
  <si>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</si>
  <si>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</si>
  <si>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</si>
  <si>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</si>
  <si>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</si>
  <si>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</si>
  <si>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</si>
  <si>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</si>
  <si>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</si>
  <si>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</si>
  <si>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</si>
  <si>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</si>
  <si>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</si>
  <si>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</si>
  <si>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</si>
  <si>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</si>
  <si>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</si>
  <si>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</si>
  <si>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</si>
  <si>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</si>
  <si>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</si>
  <si>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</si>
  <si>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</si>
  <si>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</si>
  <si>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</si>
  <si>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</si>
  <si>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</si>
  <si>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</si>
  <si>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</si>
  <si>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</si>
  <si>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</si>
  <si>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</si>
  <si>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</si>
  <si>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</si>
  <si>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</si>
  <si>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</si>
  <si>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</si>
  <si>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</si>
  <si>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</si>
  <si>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</si>
  <si>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</si>
  <si>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</si>
  <si>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</si>
  <si>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</si>
  <si>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</si>
  <si>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</si>
  <si>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</si>
  <si>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</si>
  <si>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</si>
  <si>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</si>
  <si>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</si>
  <si>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</si>
  <si>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</si>
  <si>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</si>
  <si>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</si>
  <si>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</si>
  <si>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</si>
  <si>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</si>
  <si>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</si>
  <si>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</si>
  <si>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</si>
  <si>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</si>
  <si>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</si>
  <si>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</si>
  <si>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</si>
  <si>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</si>
  <si>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</si>
  <si>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</si>
  <si>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</si>
  <si>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</si>
  <si>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</si>
  <si>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</si>
  <si>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</si>
  <si>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</si>
  <si>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</si>
  <si>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</si>
  <si>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</si>
  <si>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</si>
  <si>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</si>
  <si>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</si>
  <si>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</si>
  <si>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</si>
  <si>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</si>
  <si>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</si>
  <si>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</si>
  <si>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</si>
  <si>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</si>
  <si>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</si>
  <si>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</si>
  <si>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</si>
  <si>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</si>
  <si>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</si>
  <si>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</si>
  <si>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</si>
  <si>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</si>
  <si>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</si>
  <si>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</si>
  <si>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</si>
  <si>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</si>
  <si>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</si>
  <si>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</si>
  <si>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</si>
  <si>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</si>
  <si>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</si>
  <si>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</si>
  <si>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</si>
  <si>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</si>
  <si>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</si>
  <si>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</si>
  <si>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</si>
  <si>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</si>
  <si>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</si>
  <si>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</si>
  <si>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</si>
  <si>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</si>
  <si>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</si>
  <si>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</si>
  <si>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</si>
  <si>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</si>
  <si>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</si>
  <si>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</si>
  <si>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</si>
  <si>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</si>
  <si>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</si>
  <si>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</si>
  <si>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</si>
  <si>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</si>
  <si>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</si>
  <si>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</si>
  <si>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</si>
  <si>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</si>
  <si>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</si>
  <si>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</si>
  <si>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</si>
  <si>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</si>
  <si>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</si>
  <si>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</si>
  <si>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</si>
  <si>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</si>
  <si>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</si>
  <si>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</si>
  <si>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</si>
  <si>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</si>
  <si>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</si>
  <si>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</si>
  <si>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</si>
  <si>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</si>
  <si>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</si>
  <si>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</si>
  <si>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</si>
  <si>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</si>
  <si>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</si>
  <si>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</si>
  <si>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</si>
  <si>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</si>
  <si>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</si>
  <si>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</si>
  <si>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</si>
  <si>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</si>
  <si>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</si>
  <si>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</si>
  <si>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</si>
  <si>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</si>
  <si>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</si>
  <si>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</si>
  <si>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</si>
  <si>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</si>
  <si>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</si>
  <si>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</si>
  <si>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</si>
  <si>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</si>
  <si>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</si>
  <si>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</si>
  <si>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</si>
  <si>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</si>
  <si>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</si>
  <si>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</si>
  <si>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</si>
  <si>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</si>
  <si>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</si>
  <si>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</si>
  <si>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</si>
  <si>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</si>
  <si>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</si>
  <si>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</si>
  <si>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</si>
  <si>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</si>
  <si>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</si>
  <si>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</si>
  <si>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</si>
  <si>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</si>
  <si>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</si>
  <si>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</si>
  <si>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</si>
  <si>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</si>
  <si>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</si>
  <si>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</si>
  <si>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</si>
  <si>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</si>
  <si>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</si>
  <si>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</si>
  <si>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</si>
  <si>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</si>
  <si>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</si>
  <si>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</si>
  <si>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</si>
  <si>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</si>
  <si>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</si>
  <si>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</si>
  <si>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</si>
  <si>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</si>
  <si>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</si>
  <si>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</si>
  <si>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</si>
  <si>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</si>
  <si>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</si>
  <si>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</si>
  <si>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</si>
  <si>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</si>
  <si>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</si>
  <si>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</si>
  <si>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</si>
  <si>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</si>
  <si>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</si>
  <si>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</si>
  <si>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</si>
  <si>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</si>
  <si>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</si>
  <si>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</si>
  <si>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</si>
  <si>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</si>
  <si>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</si>
  <si>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</si>
  <si>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</si>
  <si>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</si>
  <si>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</si>
  <si>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</si>
  <si>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</si>
  <si>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</si>
  <si>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</si>
  <si>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</si>
  <si>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</si>
  <si>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</si>
  <si>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</si>
  <si>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</si>
  <si>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</si>
  <si>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</si>
  <si>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</si>
  <si>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</si>
  <si>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</si>
  <si>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</si>
  <si>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</si>
  <si>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</si>
  <si>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</si>
  <si>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</si>
  <si>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</si>
  <si>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</si>
  <si>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</si>
  <si>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</si>
  <si>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</si>
  <si>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</si>
  <si>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</si>
  <si>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</si>
  <si>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</si>
  <si>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</si>
  <si>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</si>
  <si>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</si>
  <si>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</si>
  <si>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</si>
  <si>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</si>
  <si>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</si>
  <si>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</si>
  <si>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</si>
  <si>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</si>
  <si>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</si>
  <si>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</si>
  <si>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</si>
  <si>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</si>
  <si>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</si>
  <si>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</si>
  <si>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</si>
  <si>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</si>
  <si>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</si>
  <si>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</si>
  <si>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</si>
  <si>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</si>
  <si>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</si>
  <si>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</si>
  <si>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</si>
  <si>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</si>
  <si>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</si>
  <si>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</si>
  <si>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</si>
  <si>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</si>
  <si>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</si>
  <si>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</si>
  <si>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</si>
  <si>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</si>
  <si>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</si>
  <si>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</si>
  <si>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</si>
  <si>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</si>
  <si>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</si>
  <si>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</si>
  <si>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</si>
  <si>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</si>
  <si>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</si>
  <si>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</si>
  <si>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</si>
  <si>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</si>
  <si>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</si>
  <si>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</si>
  <si>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</si>
  <si>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</si>
  <si>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</si>
  <si>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</si>
  <si>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</si>
  <si>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</si>
  <si>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</si>
  <si>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</si>
  <si>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</si>
  <si>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</si>
  <si>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</si>
  <si>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</si>
  <si>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</si>
  <si>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</si>
  <si>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</si>
  <si>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</si>
  <si>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</si>
  <si>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</si>
  <si>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</si>
  <si>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</si>
  <si>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</si>
  <si>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</si>
  <si>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</si>
  <si>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</si>
  <si>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</si>
  <si>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</si>
  <si>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</si>
  <si>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</si>
  <si>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</si>
  <si>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</si>
  <si>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</si>
  <si>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</si>
  <si>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</si>
  <si>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</si>
  <si>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</si>
  <si>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</si>
  <si>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</si>
  <si>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</si>
  <si>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</si>
  <si>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</si>
  <si>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</si>
  <si>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</si>
  <si>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</si>
  <si>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</si>
  <si>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</si>
  <si>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</si>
  <si>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</si>
  <si>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</si>
  <si>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</si>
  <si>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</si>
  <si>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</si>
  <si>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</si>
  <si>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</si>
  <si>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</si>
  <si>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</si>
  <si>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</si>
  <si>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</si>
  <si>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</si>
  <si>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</si>
  <si>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</si>
  <si>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</si>
  <si>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</si>
  <si>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</si>
  <si>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</si>
  <si>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</si>
  <si>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</si>
  <si>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</si>
  <si>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</si>
  <si>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</si>
  <si>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</si>
  <si>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</si>
  <si>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</si>
  <si>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</si>
  <si>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</si>
  <si>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</si>
  <si>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</si>
  <si>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</si>
  <si>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</si>
  <si>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</si>
  <si>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</si>
  <si>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</si>
  <si>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</si>
  <si>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</si>
  <si>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</si>
  <si>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</si>
  <si>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</si>
  <si>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</si>
  <si>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</si>
  <si>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</si>
  <si>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</si>
  <si>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</si>
  <si>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</si>
  <si>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</si>
  <si>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</si>
  <si>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</si>
  <si>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</si>
  <si>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</si>
  <si>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</si>
  <si>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</si>
  <si>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</si>
  <si>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</si>
  <si>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</si>
  <si>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</si>
  <si>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</si>
  <si>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</si>
  <si>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</si>
  <si>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</si>
  <si>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</si>
  <si>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</si>
  <si>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</si>
  <si>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</si>
  <si>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</si>
  <si>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</si>
  <si>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</si>
  <si>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</si>
  <si>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</si>
  <si>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</si>
  <si>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</si>
  <si>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</si>
  <si>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</si>
  <si>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</si>
  <si>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</si>
  <si>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</si>
  <si>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</si>
  <si>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</si>
  <si>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</si>
  <si>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</si>
  <si>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</si>
  <si>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</si>
  <si>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</si>
  <si>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</si>
  <si>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</si>
  <si>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</si>
  <si>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</si>
  <si>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</si>
  <si>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</si>
  <si>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</si>
  <si>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</si>
  <si>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</si>
  <si>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</si>
  <si>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</si>
  <si>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</si>
  <si>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</si>
  <si>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</si>
  <si>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</si>
  <si>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</si>
  <si>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</si>
  <si>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</si>
  <si>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</si>
  <si>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</si>
  <si>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</si>
  <si>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</si>
  <si>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</si>
  <si>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</si>
  <si>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</si>
  <si>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</si>
  <si>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</si>
  <si>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</si>
  <si>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</si>
  <si>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</si>
  <si>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</si>
  <si>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</si>
  <si>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</si>
  <si>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</si>
  <si>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</si>
  <si>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</si>
  <si>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</si>
  <si>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</si>
  <si>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</si>
  <si>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</si>
  <si>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</si>
  <si>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</si>
  <si>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</si>
  <si>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</si>
  <si>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</si>
  <si>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</si>
  <si>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</si>
  <si>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</si>
  <si>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</si>
  <si>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</si>
  <si>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</si>
  <si>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</si>
  <si>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</si>
  <si>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</si>
  <si>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</si>
  <si>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</si>
  <si>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</si>
  <si>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</si>
  <si>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</si>
  <si>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</si>
  <si>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</si>
  <si>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</si>
  <si>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</si>
  <si>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</si>
  <si>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</si>
  <si>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</si>
  <si>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</si>
  <si>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</si>
  <si>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</si>
  <si>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</si>
  <si>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</si>
  <si>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</si>
  <si>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</si>
  <si>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</si>
  <si>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</si>
  <si>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</si>
  <si>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</si>
  <si>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</si>
  <si>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</si>
  <si>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</si>
  <si>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</si>
  <si>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</si>
  <si>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</si>
  <si>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</si>
  <si>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</si>
  <si>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</si>
  <si>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</si>
  <si>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</si>
  <si>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</si>
  <si>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</si>
  <si>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</si>
  <si>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</si>
  <si>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</si>
  <si>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</si>
  <si>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</si>
  <si>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</si>
  <si>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</si>
  <si>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</si>
  <si>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</si>
  <si>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</si>
  <si>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</si>
  <si>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</si>
  <si>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</si>
  <si>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</si>
  <si>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</si>
  <si>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</si>
  <si>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</si>
  <si>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</si>
  <si>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</si>
  <si>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</si>
  <si>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</si>
  <si>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</si>
  <si>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</si>
  <si>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</si>
  <si>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</si>
  <si>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</si>
  <si>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</si>
  <si>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</si>
  <si>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</si>
  <si>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</si>
  <si>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</si>
  <si>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</si>
  <si>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</si>
  <si>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</si>
  <si>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</si>
  <si>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</si>
  <si>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</si>
  <si>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</si>
  <si>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</si>
  <si>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</si>
  <si>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</si>
  <si>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</si>
  <si>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</si>
  <si>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</si>
  <si>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</si>
  <si>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</si>
  <si>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</si>
  <si>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</si>
  <si>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</si>
  <si>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</si>
  <si>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</si>
  <si>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</si>
  <si>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</si>
  <si>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</si>
  <si>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</si>
  <si>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</si>
  <si>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</si>
  <si>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</si>
  <si>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</si>
  <si>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</si>
  <si>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</si>
  <si>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</si>
  <si>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</si>
  <si>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</si>
  <si>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</si>
  <si>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</si>
  <si>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</si>
  <si>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</si>
  <si>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</si>
  <si>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</si>
  <si>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</si>
  <si>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</si>
  <si>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</si>
  <si>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</si>
  <si>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</si>
  <si>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</si>
  <si>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</si>
  <si>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</si>
  <si>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</si>
  <si>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</si>
  <si>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</si>
  <si>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</si>
  <si>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</si>
  <si>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</si>
  <si>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</si>
  <si>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</si>
  <si>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</si>
  <si>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</si>
  <si>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</si>
  <si>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</si>
  <si>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</si>
  <si>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</si>
  <si>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</si>
  <si>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</si>
  <si>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</si>
  <si>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</si>
  <si>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</si>
  <si>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</si>
  <si>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</si>
  <si>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</si>
  <si>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</si>
  <si>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</si>
  <si>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</si>
  <si>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</si>
  <si>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</si>
  <si>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</si>
  <si>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</si>
  <si>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</si>
  <si>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</si>
  <si>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</si>
  <si>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</si>
  <si>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</si>
  <si>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</si>
  <si>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</si>
  <si>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</si>
  <si>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</si>
  <si>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</si>
  <si>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</si>
  <si>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</si>
  <si>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</si>
  <si>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</si>
  <si>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</si>
  <si>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</si>
  <si>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</si>
  <si>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</si>
  <si>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</si>
  <si>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</si>
  <si>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</si>
  <si>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</si>
  <si>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</si>
  <si>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</si>
  <si>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</si>
  <si>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</si>
  <si>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</si>
  <si>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</si>
  <si>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</si>
  <si>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</si>
  <si>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</si>
  <si>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</si>
  <si>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</si>
  <si>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</si>
  <si>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</si>
  <si>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</si>
  <si>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</si>
  <si>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</si>
  <si>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</si>
  <si>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</si>
  <si>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</si>
  <si>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</si>
  <si>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</si>
  <si>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</si>
  <si>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</si>
  <si>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</si>
  <si>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</si>
  <si>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</si>
  <si>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</si>
  <si>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</si>
  <si>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</si>
  <si>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</si>
  <si>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</si>
  <si>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</si>
  <si>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</si>
  <si>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</si>
  <si>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</si>
  <si>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</si>
  <si>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</si>
  <si>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</si>
  <si>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</si>
  <si>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</si>
  <si>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</si>
  <si>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</si>
  <si>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</si>
  <si>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</si>
  <si>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</si>
  <si>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</si>
  <si>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</si>
  <si>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</si>
  <si>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</si>
  <si>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</si>
  <si>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</si>
  <si>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</si>
  <si>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</si>
  <si>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</si>
  <si>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</si>
  <si>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</si>
  <si>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</si>
  <si>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</si>
  <si>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</si>
  <si>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</si>
  <si>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</si>
  <si>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</si>
  <si>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</si>
  <si>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</si>
  <si>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</si>
  <si>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</si>
  <si>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</si>
  <si>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</si>
  <si>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</si>
  <si>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</si>
  <si>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</si>
  <si>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</si>
  <si>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</si>
  <si>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</si>
  <si>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</si>
  <si>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</si>
  <si>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</si>
  <si>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</si>
  <si>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</si>
  <si>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</si>
  <si>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</si>
  <si>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</si>
  <si>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</si>
  <si>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</si>
  <si>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</si>
  <si>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</si>
  <si>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</si>
  <si>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</si>
  <si>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</si>
  <si>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</si>
  <si>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</si>
  <si>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</si>
  <si>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</si>
  <si>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</si>
  <si>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</si>
  <si>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</si>
  <si>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</si>
  <si>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</si>
  <si>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</si>
  <si>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</si>
  <si>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</si>
  <si>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</si>
  <si>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</si>
  <si>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</si>
  <si>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</si>
  <si>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</si>
  <si>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</si>
  <si>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</si>
  <si>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</si>
  <si>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</si>
  <si>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</si>
  <si>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</si>
  <si>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</si>
  <si>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</si>
  <si>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</si>
  <si>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</si>
  <si>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</si>
  <si>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</si>
  <si>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</si>
  <si>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</si>
  <si>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</si>
  <si>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</si>
  <si>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</si>
  <si>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</si>
  <si>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</si>
  <si>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</si>
  <si>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</si>
  <si>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</si>
  <si>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</si>
  <si>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</si>
  <si>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</si>
  <si>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</si>
  <si>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</si>
  <si>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</si>
  <si>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</si>
  <si>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</si>
  <si>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</si>
  <si>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</si>
  <si>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</si>
  <si>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</si>
  <si>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</si>
  <si>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</si>
  <si>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</si>
  <si>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</si>
  <si>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</si>
  <si>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</si>
  <si>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</si>
  <si>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</si>
  <si>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</si>
  <si>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</si>
  <si>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</si>
  <si>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</si>
  <si>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</si>
  <si>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</si>
  <si>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</si>
  <si>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</si>
  <si>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</si>
  <si>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</si>
  <si>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</si>
  <si>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</si>
  <si>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</si>
  <si>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</si>
  <si>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</si>
  <si>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</si>
  <si>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</si>
  <si>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</si>
  <si>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</si>
  <si>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</si>
  <si>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</si>
  <si>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</si>
  <si>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</si>
  <si>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</si>
  <si>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</si>
  <si>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</si>
  <si>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</si>
  <si>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</si>
  <si>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</si>
  <si>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</si>
  <si>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</si>
  <si>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</si>
  <si>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</si>
  <si>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</si>
  <si>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</si>
  <si>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</si>
  <si>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</si>
  <si>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</si>
  <si>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</si>
  <si>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</si>
  <si>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</si>
  <si>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</si>
  <si>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</si>
  <si>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</si>
  <si>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</si>
  <si>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</si>
  <si>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</si>
  <si>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</si>
  <si>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</si>
  <si>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</si>
  <si>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</si>
  <si>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</si>
  <si>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</si>
  <si>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</si>
  <si>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</si>
  <si>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</si>
  <si>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</si>
  <si>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</si>
  <si>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</si>
  <si>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</si>
  <si>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</si>
  <si>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</si>
  <si>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</si>
  <si>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</si>
  <si>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</si>
  <si>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</si>
  <si>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</si>
  <si>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</si>
  <si>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</si>
  <si>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</si>
  <si>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</si>
  <si>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</si>
  <si>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</si>
  <si>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</si>
  <si>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</si>
  <si>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</si>
  <si>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</si>
  <si>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</si>
  <si>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</si>
  <si>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</si>
  <si>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</si>
  <si>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</si>
  <si>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</si>
  <si>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</si>
  <si>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</si>
  <si>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</si>
  <si>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</si>
  <si>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</si>
  <si>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</si>
  <si>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</si>
  <si>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</si>
  <si>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</si>
  <si>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</si>
  <si>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</si>
  <si>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</si>
  <si>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</si>
  <si>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</si>
  <si>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</si>
  <si>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</si>
  <si>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</si>
  <si>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</si>
  <si>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</si>
  <si>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</si>
  <si>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</si>
  <si>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</si>
  <si>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</si>
  <si>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</si>
  <si>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</si>
  <si>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</si>
  <si>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</si>
  <si>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</si>
  <si>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</si>
  <si>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</si>
  <si>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</si>
  <si>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</si>
  <si>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</si>
  <si>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</si>
  <si>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</si>
  <si>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</si>
  <si>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</si>
  <si>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</si>
  <si>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</si>
  <si>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</si>
  <si>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</si>
  <si>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</si>
  <si>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</si>
  <si>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</si>
  <si>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</si>
  <si>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</si>
  <si>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</si>
  <si>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</si>
  <si>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</si>
  <si>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</si>
  <si>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</si>
  <si>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</si>
  <si>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</si>
  <si>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</si>
  <si>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</si>
  <si>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</si>
  <si>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</si>
  <si>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</si>
  <si>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</si>
  <si>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</si>
  <si>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</si>
  <si>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</si>
  <si>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</si>
  <si>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</si>
  <si>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</si>
  <si>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</si>
  <si>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</si>
  <si>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</si>
  <si>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</si>
  <si>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</si>
  <si>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</si>
  <si>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</si>
  <si>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</si>
  <si>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</si>
  <si>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</si>
  <si>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</si>
  <si>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</si>
  <si>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</si>
  <si>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</si>
  <si>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</si>
  <si>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</si>
  <si>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</si>
  <si>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</si>
  <si>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</si>
  <si>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</si>
  <si>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</si>
  <si>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</si>
  <si>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</si>
  <si>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</si>
  <si>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</si>
  <si>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</si>
  <si>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</si>
  <si>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</si>
  <si>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</si>
  <si>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</si>
  <si>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</si>
  <si>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</si>
  <si>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</si>
  <si>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</si>
  <si>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</si>
  <si>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</si>
  <si>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</si>
  <si>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</si>
  <si>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</si>
  <si>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</si>
  <si>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</si>
  <si>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</si>
  <si>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</si>
  <si>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</si>
  <si>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</si>
  <si>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</si>
  <si>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</si>
  <si>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</si>
  <si>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</si>
  <si>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</si>
  <si>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</si>
  <si>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</si>
  <si>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</si>
  <si>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</si>
  <si>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</si>
  <si>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</si>
  <si>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</si>
  <si>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</si>
  <si>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</si>
  <si>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</si>
  <si>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</si>
  <si>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</si>
  <si>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</si>
  <si>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</si>
  <si>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</si>
  <si>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</si>
  <si>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</si>
  <si>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</si>
  <si>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</si>
  <si>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</si>
  <si>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</si>
  <si>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</si>
  <si>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</si>
  <si>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</si>
  <si>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</si>
  <si>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</si>
  <si>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</si>
  <si>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</si>
  <si>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</si>
  <si>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</si>
  <si>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</si>
  <si>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</si>
  <si>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</si>
  <si>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</si>
  <si>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</si>
  <si>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</si>
  <si>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</si>
  <si>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</si>
  <si>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</si>
  <si>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</si>
  <si>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</si>
  <si>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</si>
  <si>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</si>
  <si>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</si>
  <si>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</si>
  <si>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</si>
  <si>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</si>
  <si>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</si>
  <si>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</si>
  <si>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</si>
  <si>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</si>
  <si>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</si>
  <si>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</si>
  <si>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</si>
  <si>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</si>
  <si>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</si>
  <si>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</si>
  <si>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</si>
  <si>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</si>
  <si>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</si>
  <si>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</si>
  <si>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</si>
  <si>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</si>
  <si>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</si>
  <si>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</si>
  <si>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</si>
  <si>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</si>
  <si>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</si>
  <si>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</si>
  <si>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</si>
  <si>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</si>
  <si>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</si>
  <si>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</si>
  <si>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</si>
  <si>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</si>
  <si>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</si>
  <si>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</si>
  <si>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</si>
  <si>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</si>
  <si>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</si>
  <si>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</si>
  <si>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</si>
  <si>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</si>
  <si>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</si>
  <si>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</si>
  <si>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</si>
  <si>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</si>
  <si>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</si>
  <si>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</si>
  <si>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</si>
  <si>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</si>
  <si>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</si>
  <si>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</si>
  <si>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</si>
  <si>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</si>
  <si>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</si>
  <si>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</si>
  <si>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</si>
  <si>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</si>
  <si>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</si>
  <si>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</si>
  <si>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</si>
  <si>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</si>
  <si>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</si>
  <si>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</si>
  <si>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</si>
  <si>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</si>
  <si>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</si>
  <si>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</si>
  <si>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</si>
  <si>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</si>
  <si>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</si>
  <si>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</si>
  <si>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</si>
  <si>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</si>
  <si>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</si>
  <si>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</si>
  <si>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</si>
  <si>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</si>
  <si>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</si>
  <si>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</si>
  <si>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</si>
  <si>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</si>
  <si>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</si>
  <si>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</si>
  <si>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</si>
  <si>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</si>
  <si>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</si>
  <si>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</si>
  <si>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</si>
  <si>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</si>
  <si>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</si>
  <si>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</si>
  <si>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</si>
  <si>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</si>
  <si>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</si>
  <si>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</si>
  <si>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</si>
  <si>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</si>
  <si>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</si>
  <si>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</si>
  <si>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</si>
  <si>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</si>
  <si>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</si>
  <si>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</si>
  <si>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</si>
  <si>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</si>
  <si>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</si>
  <si>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</si>
  <si>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</si>
  <si>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</si>
  <si>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</si>
  <si>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</si>
  <si>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</si>
  <si>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</si>
  <si>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</si>
  <si>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</si>
  <si>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</si>
  <si>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</si>
  <si>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</si>
  <si>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</si>
  <si>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</si>
  <si>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</si>
  <si>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</si>
  <si>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</si>
  <si>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</si>
  <si>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</si>
  <si>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</si>
  <si>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</si>
  <si>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</si>
  <si>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</si>
  <si>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</si>
  <si>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</si>
  <si>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</si>
  <si>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</si>
  <si>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</si>
  <si>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</si>
  <si>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</si>
  <si>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</si>
  <si>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</si>
  <si>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</si>
  <si>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</si>
  <si>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</si>
  <si>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</si>
  <si>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</si>
  <si>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</si>
  <si>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</si>
  <si>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</si>
  <si>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</si>
  <si>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</si>
  <si>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</si>
  <si>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</si>
  <si>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</si>
  <si>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</si>
  <si>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</si>
  <si>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</si>
  <si>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</si>
  <si>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</si>
  <si>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</si>
  <si>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</si>
  <si>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</si>
  <si>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</si>
  <si>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</si>
  <si>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</si>
  <si>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</si>
  <si>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</si>
  <si>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</si>
  <si>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</si>
  <si>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</si>
  <si>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</si>
  <si>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</si>
  <si>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</si>
  <si>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</si>
  <si>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</si>
  <si>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</si>
  <si>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</si>
  <si>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</si>
  <si>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</si>
  <si>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</si>
  <si>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</si>
  <si>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</si>
  <si>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</si>
  <si>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</si>
  <si>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</si>
  <si>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</si>
  <si>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</si>
  <si>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</si>
  <si>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</si>
  <si>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</si>
  <si>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</si>
  <si>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</si>
  <si>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</si>
  <si>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</si>
  <si>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</si>
  <si>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</si>
  <si>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</si>
  <si>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</si>
  <si>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</si>
  <si>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</si>
  <si>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</si>
  <si>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</si>
  <si>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</si>
  <si>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</si>
  <si>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</si>
  <si>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</si>
  <si>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</si>
  <si>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</si>
  <si>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</si>
  <si>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</si>
  <si>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</si>
  <si>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</si>
  <si>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</si>
  <si>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</si>
  <si>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</si>
  <si>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</si>
  <si>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</si>
  <si>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</si>
  <si>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</si>
  <si>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</si>
  <si>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</si>
  <si>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</si>
  <si>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</si>
  <si>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</si>
  <si>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</si>
  <si>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</si>
  <si>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</si>
  <si>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</si>
  <si>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</si>
  <si>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</si>
  <si>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</si>
  <si>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</si>
  <si>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</si>
  <si>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</si>
  <si>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</si>
  <si>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</si>
  <si>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</si>
  <si>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</si>
  <si>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</si>
  <si>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</si>
  <si>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</si>
  <si>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</si>
  <si>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</si>
  <si>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</si>
  <si>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</si>
  <si>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</si>
  <si>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</si>
  <si>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</si>
  <si>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</si>
  <si>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</si>
  <si>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</si>
  <si>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</si>
  <si>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</si>
  <si>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</si>
  <si>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</si>
  <si>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</si>
  <si>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</si>
  <si>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</si>
  <si>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</si>
  <si>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</si>
  <si>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</si>
  <si>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</si>
  <si>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</si>
  <si>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</si>
  <si>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</si>
  <si>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</si>
  <si>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</si>
  <si>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</si>
  <si>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</si>
  <si>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</si>
  <si>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</si>
  <si>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</si>
  <si>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</si>
  <si>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</si>
  <si>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</si>
  <si>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</si>
  <si>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</si>
  <si>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</si>
  <si>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</si>
  <si>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</si>
  <si>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</si>
  <si>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</si>
  <si>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</si>
  <si>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</si>
  <si>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</si>
  <si>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</si>
  <si>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</si>
  <si>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</si>
  <si>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</si>
  <si>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</si>
  <si>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</si>
  <si>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</si>
  <si>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</si>
  <si>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</si>
  <si>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</si>
  <si>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</si>
  <si>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</si>
  <si>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</si>
  <si>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</si>
  <si>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</si>
  <si>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</si>
  <si>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</si>
  <si>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</si>
  <si>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</si>
  <si>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</si>
  <si>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</si>
  <si>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</si>
  <si>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</si>
  <si>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</si>
  <si>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</si>
  <si>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</si>
  <si>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</si>
  <si>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</si>
  <si>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</si>
  <si>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</si>
  <si>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</si>
  <si>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</si>
  <si>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</si>
  <si>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</si>
  <si>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</si>
  <si>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</si>
  <si>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</si>
  <si>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</si>
  <si>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</si>
  <si>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</si>
  <si>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</si>
  <si>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</si>
  <si>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</si>
  <si>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</si>
  <si>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</si>
  <si>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</si>
  <si>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</si>
  <si>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</si>
  <si>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</si>
  <si>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</si>
  <si>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</si>
  <si>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</si>
  <si>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</si>
  <si>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</si>
  <si>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</si>
  <si>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</si>
  <si>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</si>
  <si>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</si>
  <si>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</si>
  <si>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</si>
  <si>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</si>
  <si>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</si>
  <si>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</si>
  <si>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</si>
  <si>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</si>
  <si>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</si>
  <si>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</si>
  <si>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</si>
  <si>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</si>
  <si>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</si>
  <si>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</si>
  <si>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</si>
  <si>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</si>
  <si>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</si>
  <si>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</si>
  <si>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</si>
  <si>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</si>
  <si>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</si>
  <si>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</si>
  <si>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</si>
  <si>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</si>
  <si>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</si>
  <si>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</si>
  <si>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</si>
  <si>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</si>
  <si>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</si>
  <si>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</si>
  <si>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</si>
  <si>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</si>
  <si>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</si>
  <si>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</si>
  <si>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</si>
  <si>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</si>
  <si>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</si>
  <si>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</si>
  <si>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</si>
  <si>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</si>
  <si>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</si>
  <si>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</si>
  <si>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</si>
  <si>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</si>
  <si>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</si>
  <si>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</si>
  <si>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</si>
  <si>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</si>
  <si>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</si>
  <si>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</si>
  <si>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</si>
  <si>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</si>
  <si>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</si>
  <si>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</si>
  <si>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</si>
  <si>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</si>
  <si>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</si>
  <si>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</si>
  <si>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</si>
  <si>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</si>
  <si>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</si>
  <si>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</si>
  <si>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</si>
  <si>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</si>
  <si>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</si>
  <si>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</si>
  <si>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</si>
  <si>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</si>
  <si>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</si>
  <si>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</si>
  <si>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</si>
  <si>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</si>
  <si>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</si>
  <si>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</si>
  <si>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</si>
  <si>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</si>
  <si>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</si>
  <si>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</si>
  <si>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</si>
  <si>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</si>
  <si>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</si>
  <si>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</si>
  <si>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</si>
  <si>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</si>
  <si>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</si>
  <si>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</si>
  <si>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</si>
  <si>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</si>
  <si>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</si>
  <si>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</si>
  <si>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</si>
  <si>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</si>
  <si>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</si>
  <si>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</si>
  <si>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</si>
  <si>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</si>
  <si>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</si>
  <si>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</si>
  <si>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</si>
  <si>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</si>
  <si>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</si>
  <si>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</si>
  <si>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</si>
  <si>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</si>
  <si>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</si>
  <si>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</si>
  <si>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</si>
  <si>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</si>
  <si>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</si>
  <si>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</si>
  <si>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</si>
  <si>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</si>
  <si>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</si>
  <si>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</si>
  <si>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</si>
  <si>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</si>
  <si>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</si>
  <si>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</si>
  <si>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</si>
  <si>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</si>
  <si>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</si>
  <si>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</si>
  <si>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</si>
  <si>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</si>
  <si>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</si>
  <si>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</si>
  <si>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</si>
  <si>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</si>
  <si>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</si>
  <si>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</si>
  <si>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</si>
  <si>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</si>
  <si>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</si>
  <si>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</si>
  <si>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</si>
  <si>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</si>
  <si>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</si>
  <si>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</si>
  <si>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</si>
  <si>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</si>
  <si>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</si>
  <si>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</si>
  <si>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</si>
  <si>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</si>
  <si>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</si>
  <si>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</si>
  <si>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</si>
  <si>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</si>
  <si>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</si>
  <si>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</si>
  <si>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</si>
  <si>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</si>
  <si>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</si>
  <si>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</si>
  <si>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</si>
  <si>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</si>
  <si>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</si>
  <si>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</si>
  <si>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</si>
  <si>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</si>
  <si>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</si>
  <si>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</si>
  <si>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</si>
  <si>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</si>
  <si>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</si>
  <si>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</si>
  <si>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</si>
  <si>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</si>
  <si>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</si>
  <si>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</si>
  <si>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</si>
  <si>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</si>
  <si>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</si>
  <si>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</si>
  <si>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</si>
  <si>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</si>
  <si>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</si>
  <si>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</si>
  <si>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</si>
  <si>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</si>
  <si>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</si>
  <si>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</si>
  <si>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</si>
  <si>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</si>
  <si>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</si>
  <si>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</si>
  <si>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</si>
  <si>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</si>
  <si>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</si>
  <si>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</si>
  <si>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</si>
  <si>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</si>
  <si>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</si>
  <si>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</si>
  <si>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</si>
  <si>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</si>
  <si>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</si>
  <si>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</si>
  <si>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</si>
  <si>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</si>
  <si>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</si>
  <si>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</si>
  <si>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</si>
  <si>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</si>
  <si>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</si>
  <si>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</si>
  <si>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</si>
  <si>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</si>
  <si>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</si>
  <si>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</si>
  <si>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</si>
  <si>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</si>
  <si>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</si>
  <si>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</si>
  <si>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</si>
  <si>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</si>
  <si>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</si>
  <si>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</si>
  <si>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</si>
  <si>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</si>
  <si>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</si>
  <si>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</si>
  <si>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</si>
  <si>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</si>
  <si>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</si>
  <si>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</si>
  <si>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</si>
  <si>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</si>
  <si>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</si>
  <si>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</si>
  <si>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</si>
  <si>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</si>
  <si>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</si>
  <si>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</si>
  <si>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</si>
  <si>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</si>
  <si>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</si>
  <si>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</si>
  <si>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</si>
  <si>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</si>
  <si>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</si>
  <si>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</si>
  <si>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</si>
  <si>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</si>
  <si>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</si>
  <si>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</si>
  <si>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</si>
  <si>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</si>
  <si>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</si>
  <si>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</si>
  <si>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</si>
  <si>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</si>
  <si>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</si>
  <si>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</si>
  <si>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</si>
  <si>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</si>
  <si>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</si>
  <si>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</si>
  <si>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</si>
  <si>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</si>
  <si>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</si>
  <si>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</si>
  <si>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</si>
  <si>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</si>
  <si>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</si>
  <si>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</si>
  <si>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</si>
  <si>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</si>
  <si>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</si>
  <si>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</si>
  <si>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</si>
  <si>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</si>
  <si>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</si>
  <si>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</si>
  <si>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</si>
  <si>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</si>
  <si>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</si>
  <si>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</si>
  <si>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</si>
  <si>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</si>
  <si>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</si>
  <si>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</si>
  <si>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</si>
  <si>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</si>
  <si>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</si>
  <si>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</si>
  <si>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</si>
  <si>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</si>
  <si>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</si>
  <si>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</si>
  <si>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</si>
  <si>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</si>
  <si>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</si>
  <si>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</si>
  <si>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</si>
  <si>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</si>
  <si>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</si>
  <si>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</si>
  <si>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</si>
  <si>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</si>
  <si>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</si>
  <si>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</si>
  <si>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</si>
  <si>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</si>
  <si>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</si>
  <si>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</si>
  <si>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</si>
  <si>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</si>
  <si>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</si>
  <si>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</si>
  <si>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</si>
  <si>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</si>
  <si>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</si>
  <si>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</si>
  <si>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</si>
  <si>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</si>
  <si>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</si>
  <si>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</si>
  <si>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</si>
  <si>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</si>
  <si>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</si>
  <si>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</si>
  <si>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</si>
  <si>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</si>
  <si>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</si>
  <si>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</si>
  <si>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</si>
  <si>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</si>
  <si>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</si>
  <si>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</si>
  <si>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</si>
  <si>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</si>
  <si>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</si>
  <si>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</si>
  <si>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</si>
  <si>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</si>
  <si>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</si>
  <si>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</si>
  <si>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</si>
  <si>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</si>
  <si>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</si>
  <si>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</si>
  <si>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</si>
  <si>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</si>
  <si>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</si>
  <si>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</si>
  <si>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</si>
  <si>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</si>
  <si>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</si>
  <si>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</si>
  <si>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</si>
  <si>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</si>
  <si>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</si>
  <si>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</si>
  <si>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</si>
  <si>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</si>
  <si>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</si>
  <si>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</si>
  <si>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</si>
  <si>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</si>
  <si>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</si>
  <si>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</si>
  <si>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</si>
  <si>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</si>
  <si>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</si>
  <si>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</si>
  <si>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</si>
  <si>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</si>
  <si>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</si>
  <si>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</si>
  <si>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</si>
  <si>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</si>
  <si>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</si>
  <si>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</si>
  <si>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</si>
  <si>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</si>
  <si>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</si>
  <si>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</si>
  <si>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</si>
  <si>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</si>
  <si>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</si>
  <si>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</si>
  <si>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</si>
  <si>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</si>
  <si>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</si>
  <si>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</si>
  <si>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</si>
  <si>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</si>
  <si>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</si>
  <si>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</si>
  <si>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</si>
  <si>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</si>
  <si>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</si>
  <si>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</si>
  <si>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</si>
  <si>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</si>
  <si>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</si>
  <si>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</si>
  <si>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</si>
  <si>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</si>
  <si>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</si>
  <si>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</si>
  <si>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</si>
  <si>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</si>
  <si>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</si>
  <si>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</si>
  <si>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</si>
  <si>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</si>
  <si>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</si>
  <si>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</si>
  <si>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</si>
  <si>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</si>
  <si>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</si>
  <si>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</si>
  <si>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</si>
  <si>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</si>
  <si>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</si>
  <si>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</si>
  <si>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</si>
  <si>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</si>
  <si>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</si>
  <si>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</si>
  <si>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</si>
  <si>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</si>
  <si>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</si>
  <si>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</si>
  <si>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</si>
  <si>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</si>
  <si>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</si>
  <si>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</si>
  <si>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</si>
  <si>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</si>
  <si>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</si>
  <si>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</si>
  <si>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</si>
  <si>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</si>
  <si>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</si>
  <si>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</si>
  <si>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</si>
  <si>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</si>
  <si>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</si>
  <si>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</si>
  <si>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</si>
  <si>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</si>
  <si>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</si>
  <si>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</si>
  <si>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</si>
  <si>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</si>
  <si>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</si>
  <si>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</si>
  <si>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</si>
  <si>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</si>
  <si>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</si>
  <si>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</si>
  <si>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</si>
  <si>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</si>
  <si>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</si>
  <si>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</si>
  <si>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</si>
  <si>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</si>
  <si>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</si>
  <si>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</si>
  <si>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</si>
  <si>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</si>
  <si>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</si>
  <si>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</si>
  <si>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</si>
  <si>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</si>
  <si>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</si>
  <si>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</si>
  <si>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</si>
  <si>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</si>
  <si>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</si>
  <si>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</si>
  <si>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</si>
  <si>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</si>
  <si>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</si>
  <si>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</si>
  <si>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</si>
  <si>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</si>
  <si>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</si>
  <si>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</si>
  <si>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</si>
  <si>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</si>
  <si>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</si>
  <si>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</si>
  <si>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</si>
  <si>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</si>
  <si>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</si>
  <si>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</si>
  <si>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</si>
  <si>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</si>
  <si>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</si>
  <si>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</si>
  <si>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</si>
  <si>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</si>
  <si>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</si>
  <si>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</si>
  <si>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</si>
  <si>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</si>
  <si>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</si>
  <si>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</si>
  <si>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</si>
  <si>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</si>
  <si>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</si>
  <si>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</si>
  <si>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</si>
  <si>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</si>
  <si>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</si>
  <si>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</si>
  <si>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</si>
  <si>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</si>
  <si>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</si>
  <si>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</si>
  <si>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</si>
  <si>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</si>
  <si>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</si>
  <si>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</si>
  <si>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</si>
  <si>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</si>
  <si>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</si>
  <si>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</si>
  <si>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</si>
  <si>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</si>
  <si>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</si>
  <si>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</si>
  <si>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</si>
  <si>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</si>
  <si>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</si>
  <si>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</si>
  <si>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</si>
  <si>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</si>
  <si>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</si>
  <si>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</si>
  <si>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</si>
  <si>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</si>
  <si>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</si>
  <si>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</si>
  <si>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</si>
  <si>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</si>
  <si>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</si>
  <si>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</si>
  <si>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</si>
  <si>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</si>
  <si>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</si>
  <si>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</si>
  <si>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</si>
  <si>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</si>
  <si>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</si>
  <si>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</si>
  <si>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</si>
  <si>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</si>
  <si>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</si>
  <si>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</si>
  <si>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</si>
  <si>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</si>
  <si>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</si>
  <si>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</si>
  <si>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</si>
  <si>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</si>
  <si>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</si>
  <si>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</si>
  <si>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</si>
  <si>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</si>
  <si>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</si>
  <si>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</si>
  <si>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</si>
  <si>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</si>
  <si>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</si>
  <si>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</si>
  <si>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</si>
  <si>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</si>
  <si>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</si>
  <si>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</si>
  <si>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</si>
  <si>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</si>
  <si>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</si>
  <si>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</si>
  <si>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</si>
  <si>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</si>
  <si>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</si>
  <si>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</si>
  <si>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</si>
  <si>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</si>
  <si>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</si>
  <si>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</si>
  <si>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</si>
  <si>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</si>
  <si>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</si>
  <si>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</si>
  <si>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</si>
  <si>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</si>
  <si>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</si>
  <si>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</si>
  <si>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</si>
  <si>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</si>
  <si>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</si>
  <si>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</si>
  <si>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</si>
  <si>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</si>
  <si>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</si>
  <si>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</si>
  <si>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</si>
  <si>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</si>
  <si>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</si>
  <si>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</si>
  <si>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</si>
  <si>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</si>
  <si>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</si>
  <si>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</si>
  <si>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</si>
  <si>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</si>
  <si>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</si>
  <si>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</si>
  <si>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</si>
  <si>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</si>
  <si>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</si>
  <si>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</si>
  <si>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</si>
  <si>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</si>
  <si>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</si>
  <si>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</si>
  <si>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</si>
  <si>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</si>
  <si>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</si>
  <si>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</si>
  <si>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</si>
  <si>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</si>
  <si>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</si>
  <si>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</si>
  <si>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</si>
  <si>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</si>
  <si>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</si>
  <si>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</si>
  <si>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</si>
  <si>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</si>
  <si>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</si>
  <si>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</si>
  <si>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</si>
  <si>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</si>
  <si>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</si>
  <si>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</si>
  <si>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</si>
  <si>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</si>
  <si>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</si>
  <si>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</si>
  <si>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</si>
  <si>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</si>
  <si>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</si>
  <si>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</si>
  <si>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</si>
  <si>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</si>
  <si>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</si>
  <si>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</si>
  <si>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</si>
  <si>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</si>
  <si>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</si>
  <si>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</si>
  <si>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</si>
  <si>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</si>
  <si>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</si>
  <si>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</si>
  <si>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</si>
  <si>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</si>
  <si>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</si>
  <si>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</si>
  <si>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</si>
  <si>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</si>
  <si>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</si>
  <si>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</si>
  <si>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</si>
  <si>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</si>
  <si>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</si>
  <si>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</si>
  <si>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</si>
  <si>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</si>
  <si>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</si>
  <si>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</si>
  <si>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</si>
  <si>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</si>
  <si>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</si>
  <si>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</si>
  <si>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</si>
  <si>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</si>
  <si>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</si>
  <si>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</si>
  <si>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</si>
  <si>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</si>
  <si>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</si>
  <si>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</si>
  <si>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</si>
  <si>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</si>
  <si>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</si>
  <si>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</si>
  <si>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</si>
  <si>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</si>
  <si>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</si>
  <si>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</si>
  <si>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</si>
  <si>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</si>
  <si>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</si>
  <si>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</si>
  <si>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</si>
  <si>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</si>
  <si>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</si>
  <si>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</si>
  <si>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</si>
  <si>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</si>
  <si>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</si>
  <si>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</si>
  <si>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</si>
  <si>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</si>
  <si>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</si>
  <si>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</si>
  <si>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</si>
  <si>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</si>
  <si>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</si>
  <si>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</si>
  <si>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</si>
  <si>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</si>
  <si>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</si>
  <si>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</si>
  <si>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</si>
  <si>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</si>
  <si>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</si>
  <si>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</si>
  <si>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</si>
  <si>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</si>
  <si>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</si>
  <si>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</si>
  <si>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</si>
  <si>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</si>
  <si>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</si>
  <si>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</si>
  <si>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</si>
  <si>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</si>
  <si>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</si>
  <si>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</si>
  <si>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</si>
  <si>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</si>
  <si>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</si>
  <si>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</si>
  <si>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</si>
  <si>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</si>
  <si>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</si>
  <si>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</si>
  <si>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</si>
  <si>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</si>
  <si>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</si>
  <si>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</si>
  <si>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</si>
  <si>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</si>
  <si>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</si>
  <si>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</si>
  <si>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</si>
  <si>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</si>
  <si>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</si>
  <si>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</si>
  <si>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</si>
  <si>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</si>
  <si>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</si>
  <si>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</si>
  <si>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</si>
  <si>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</si>
  <si>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</si>
  <si>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</si>
  <si>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</si>
  <si>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</si>
  <si>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</si>
  <si>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</si>
  <si>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</si>
  <si>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</si>
  <si>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</si>
  <si>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</si>
  <si>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</si>
  <si>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</si>
  <si>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</si>
  <si>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</si>
  <si>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</si>
  <si>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</si>
  <si>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</si>
  <si>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</si>
  <si>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</si>
  <si>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</si>
  <si>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</si>
  <si>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</si>
  <si>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</si>
  <si>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</si>
  <si>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</si>
  <si>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</si>
  <si>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</si>
  <si>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</si>
  <si>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</si>
  <si>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</si>
  <si>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</si>
  <si>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</si>
  <si>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</si>
  <si>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</si>
  <si>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</si>
  <si>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</si>
  <si>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</si>
  <si>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</si>
  <si>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</si>
  <si>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</si>
  <si>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</si>
  <si>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</si>
  <si>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</si>
  <si>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</si>
  <si>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</si>
  <si>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</si>
  <si>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</si>
  <si>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</si>
  <si>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</si>
  <si>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</si>
  <si>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</si>
  <si>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</si>
  <si>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</si>
  <si>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</si>
  <si>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</si>
  <si>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</si>
  <si>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</si>
  <si>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</si>
  <si>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</si>
  <si>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</si>
  <si>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</si>
  <si>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</si>
  <si>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</si>
  <si>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</si>
  <si>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</si>
  <si>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</si>
  <si>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</si>
  <si>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</si>
  <si>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</si>
  <si>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</si>
  <si>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</si>
  <si>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</si>
  <si>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</si>
  <si>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</si>
  <si>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</si>
  <si>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</si>
  <si>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</si>
  <si>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</si>
  <si>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</si>
  <si>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</si>
  <si>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</si>
  <si>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</si>
  <si>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</si>
  <si>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</si>
  <si>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</si>
  <si>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</si>
  <si>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</si>
  <si>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</si>
  <si>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</si>
  <si>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</si>
  <si>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</si>
  <si>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</si>
  <si>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</si>
  <si>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</si>
  <si>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</si>
  <si>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</si>
  <si>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</si>
  <si>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</si>
  <si>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</si>
  <si>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</si>
  <si>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</si>
  <si>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</si>
  <si>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</si>
  <si>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</si>
  <si>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</si>
  <si>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</si>
  <si>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</si>
  <si>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</si>
  <si>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</si>
  <si>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</si>
  <si>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</si>
  <si>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</si>
  <si>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</si>
  <si>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</si>
  <si>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</si>
  <si>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</si>
  <si>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</si>
  <si>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</si>
  <si>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</si>
  <si>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</si>
  <si>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</si>
  <si>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</si>
  <si>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</si>
  <si>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</si>
  <si>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</si>
  <si>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</si>
  <si>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</si>
  <si>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</si>
  <si>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</si>
  <si>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</si>
  <si>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</si>
  <si>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</si>
  <si>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</si>
  <si>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</si>
  <si>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</si>
  <si>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</si>
  <si>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</si>
  <si>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</si>
  <si>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</si>
  <si>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</si>
  <si>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</si>
  <si>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</si>
  <si>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</si>
  <si>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</si>
  <si>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</si>
  <si>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</si>
  <si>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</si>
  <si>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</si>
  <si>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</si>
  <si>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</si>
  <si>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</si>
  <si>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</si>
  <si>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</si>
  <si>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</si>
  <si>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</si>
  <si>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</si>
  <si>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</si>
  <si>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</si>
  <si>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</si>
  <si>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</si>
  <si>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</si>
  <si>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</si>
  <si>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</si>
  <si>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</si>
  <si>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</si>
  <si>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</si>
  <si>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</si>
  <si>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</si>
  <si>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</si>
  <si>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</si>
  <si>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</si>
  <si>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</si>
  <si>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</si>
  <si>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</si>
  <si>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</si>
  <si>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</si>
  <si>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</si>
  <si>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</si>
  <si>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</si>
  <si>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</si>
  <si>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</si>
  <si>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</si>
  <si>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</si>
  <si>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</si>
  <si>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</si>
  <si>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</si>
  <si>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</si>
  <si>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</si>
  <si>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</si>
  <si>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</si>
  <si>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</si>
  <si>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</si>
  <si>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</si>
  <si>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</si>
  <si>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</si>
  <si>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</si>
  <si>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</si>
  <si>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</si>
  <si>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</si>
  <si>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</si>
  <si>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</si>
  <si>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</si>
  <si>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</si>
  <si>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</si>
  <si>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</si>
  <si>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</si>
  <si>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</si>
  <si>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</si>
  <si>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</si>
  <si>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</si>
  <si>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</si>
  <si>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</si>
  <si>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</si>
  <si>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</si>
  <si>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</si>
  <si>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</si>
  <si>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</si>
  <si>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</si>
  <si>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</si>
  <si>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</si>
  <si>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</si>
  <si>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</si>
  <si>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</si>
  <si>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</si>
  <si>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</si>
  <si>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</si>
  <si>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</si>
  <si>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</si>
  <si>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</si>
  <si>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</si>
  <si>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</si>
  <si>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</si>
  <si>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</si>
  <si>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</si>
  <si>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</si>
  <si>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</si>
  <si>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</si>
  <si>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</si>
  <si>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</si>
  <si>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</si>
  <si>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</si>
  <si>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</si>
  <si>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</si>
  <si>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</si>
  <si>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</si>
  <si>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</si>
  <si>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</si>
  <si>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</si>
  <si>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</si>
  <si>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</si>
  <si>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</si>
  <si>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</si>
  <si>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</si>
  <si>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</si>
  <si>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</si>
  <si>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</si>
  <si>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</si>
  <si>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</si>
  <si>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</si>
  <si>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</si>
  <si>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</si>
  <si>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</si>
  <si>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</si>
  <si>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</si>
  <si>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</si>
  <si>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</si>
  <si>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</si>
  <si>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</si>
  <si>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</si>
  <si>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</si>
  <si>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</si>
  <si>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</si>
  <si>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</si>
  <si>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</si>
  <si>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</si>
  <si>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</si>
  <si>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</si>
  <si>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</si>
  <si>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</si>
  <si>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</si>
  <si>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</si>
  <si>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</si>
  <si>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</si>
  <si>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</si>
  <si>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</si>
  <si>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</si>
  <si>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</si>
  <si>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</si>
  <si>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</si>
  <si>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</si>
  <si>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</si>
  <si>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</si>
  <si>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</si>
  <si>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</si>
  <si>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</si>
  <si>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</si>
  <si>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</si>
  <si>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</si>
  <si>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</si>
  <si>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</si>
  <si>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</si>
  <si>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</si>
  <si>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</si>
  <si>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</si>
  <si>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</si>
  <si>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</si>
  <si>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</si>
  <si>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</si>
  <si>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</si>
  <si>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</si>
  <si>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</si>
  <si>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</si>
  <si>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</si>
  <si>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</si>
  <si>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</si>
  <si>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</si>
  <si>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</si>
  <si>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</si>
  <si>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</si>
  <si>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</si>
  <si>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</si>
  <si>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</si>
  <si>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</si>
  <si>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</si>
  <si>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</si>
  <si>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</si>
  <si>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</si>
  <si>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</si>
  <si>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</si>
  <si>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</si>
  <si>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</si>
  <si>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</si>
  <si>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</si>
  <si>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</si>
  <si>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</si>
  <si>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</si>
  <si>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</si>
  <si>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</si>
  <si>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</si>
  <si>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</si>
  <si>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</si>
  <si>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</si>
  <si>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</si>
  <si>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</si>
  <si>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</si>
  <si>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</si>
  <si>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</si>
  <si>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</si>
  <si>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</si>
  <si>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</si>
  <si>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</si>
  <si>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</si>
  <si>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</si>
  <si>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</si>
  <si>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</si>
  <si>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</si>
  <si>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</si>
  <si>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</si>
  <si>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</si>
  <si>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</si>
  <si>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</si>
  <si>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</si>
  <si>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</si>
  <si>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</si>
  <si>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</si>
  <si>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</si>
  <si>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</si>
  <si>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</si>
  <si>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</si>
  <si>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</si>
  <si>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</si>
  <si>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</si>
  <si>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</si>
  <si>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</si>
  <si>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</si>
  <si>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</si>
  <si>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</si>
  <si>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</si>
  <si>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</si>
  <si>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</si>
  <si>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</si>
  <si>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</si>
  <si>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</si>
  <si>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</si>
  <si>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</si>
  <si>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</si>
  <si>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</si>
  <si>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</si>
  <si>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</si>
  <si>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</si>
  <si>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</si>
  <si>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</si>
  <si>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</si>
  <si>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</si>
  <si>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</si>
  <si>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</si>
  <si>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</si>
  <si>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</si>
  <si>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</si>
  <si>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</si>
  <si>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</si>
  <si>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</si>
  <si>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</si>
  <si>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</si>
  <si>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</si>
  <si>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</si>
  <si>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</si>
  <si>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</si>
  <si>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</si>
  <si>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</si>
  <si>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</si>
  <si>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</si>
  <si>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</si>
  <si>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</si>
  <si>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</si>
  <si>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</si>
  <si>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</si>
  <si>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</si>
  <si>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</si>
  <si>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</si>
  <si>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</si>
  <si>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</si>
  <si>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</si>
  <si>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</si>
  <si>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</si>
  <si>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</si>
  <si>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</si>
  <si>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</si>
  <si>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</si>
  <si>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</si>
  <si>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</si>
  <si>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</si>
  <si>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</si>
  <si>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</si>
  <si>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</si>
  <si>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</si>
  <si>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</si>
  <si>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</si>
  <si>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</si>
  <si>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</si>
  <si>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</si>
  <si>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</si>
  <si>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</si>
  <si>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</si>
  <si>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</si>
  <si>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</si>
  <si>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</si>
  <si>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</si>
  <si>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</si>
  <si>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</si>
  <si>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</si>
  <si>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</si>
  <si>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</si>
  <si>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</si>
  <si>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</si>
  <si>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</si>
  <si>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</si>
  <si>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</si>
  <si>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</si>
  <si>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</si>
  <si>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</si>
  <si>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</si>
  <si>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</si>
  <si>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</si>
  <si>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</si>
  <si>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</si>
  <si>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</si>
  <si>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</si>
  <si>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</si>
  <si>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</si>
  <si>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</si>
  <si>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</si>
  <si>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</si>
  <si>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</si>
  <si>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</si>
  <si>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</si>
  <si>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</si>
  <si>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</si>
  <si>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</si>
  <si>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</si>
  <si>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</si>
  <si>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</si>
  <si>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</si>
  <si>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</si>
  <si>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</si>
  <si>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</si>
  <si>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</si>
  <si>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</si>
  <si>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</si>
  <si>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</si>
  <si>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</si>
  <si>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</si>
  <si>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</si>
  <si>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</si>
  <si>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</si>
  <si>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</si>
  <si>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</si>
  <si>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</si>
  <si>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</si>
  <si>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</si>
  <si>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</si>
  <si>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</si>
  <si>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</si>
  <si>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</si>
  <si>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</si>
  <si>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</si>
  <si>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</si>
  <si>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</si>
  <si>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</si>
  <si>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</si>
  <si>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</si>
  <si>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</si>
  <si>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</si>
  <si>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</si>
  <si>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</si>
  <si>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</si>
  <si>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</si>
  <si>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</si>
  <si>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</si>
  <si>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</si>
  <si>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</si>
  <si>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</si>
  <si>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</si>
  <si>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</si>
  <si>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</si>
  <si>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</si>
  <si>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</si>
  <si>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</si>
  <si>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</si>
  <si>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</si>
  <si>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</si>
  <si>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</si>
  <si>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</si>
  <si>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</si>
  <si>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</si>
  <si>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</si>
  <si>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</si>
  <si>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</si>
  <si>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</si>
  <si>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</si>
  <si>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</si>
  <si>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</si>
  <si>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</si>
  <si>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</si>
  <si>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</si>
  <si>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</si>
  <si>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</si>
  <si>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</si>
  <si>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</si>
  <si>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</si>
  <si>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</si>
  <si>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</si>
  <si>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</si>
  <si>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</si>
  <si>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</si>
  <si>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</si>
  <si>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</si>
  <si>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</si>
  <si>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</si>
  <si>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</si>
  <si>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</si>
  <si>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</si>
  <si>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</si>
  <si>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</si>
  <si>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</si>
  <si>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</si>
  <si>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</si>
  <si>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</si>
  <si>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</si>
  <si>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</si>
  <si>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</si>
  <si>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</si>
  <si>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</si>
  <si>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</si>
  <si>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</si>
  <si>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</si>
  <si>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</si>
  <si>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</si>
  <si>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</si>
  <si>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</si>
  <si>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</si>
  <si>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</si>
  <si>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</si>
  <si>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</si>
  <si>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</si>
  <si>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</si>
  <si>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</si>
  <si>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</si>
  <si>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</si>
  <si>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</si>
  <si>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</si>
  <si>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</si>
  <si>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</si>
  <si>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</si>
  <si>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</si>
  <si>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</si>
  <si>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</si>
  <si>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</si>
  <si>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</si>
  <si>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</si>
  <si>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</si>
  <si>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</si>
  <si>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</si>
  <si>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</si>
  <si>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</si>
  <si>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</si>
  <si>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</si>
  <si>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</si>
  <si>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</si>
  <si>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</si>
  <si>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</si>
  <si>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</si>
  <si>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</si>
  <si>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</si>
  <si>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</si>
  <si>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</si>
  <si>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</si>
  <si>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</si>
  <si>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</si>
  <si>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</si>
  <si>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</si>
  <si>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</si>
  <si>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</si>
  <si>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</si>
  <si>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</si>
  <si>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</si>
  <si>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</si>
  <si>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</si>
  <si>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</si>
  <si>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</si>
  <si>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</si>
  <si>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</si>
  <si>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</si>
  <si>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</si>
  <si>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</si>
  <si>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</si>
  <si>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</si>
  <si>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</si>
  <si>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</si>
  <si>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</si>
  <si>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</si>
  <si>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</si>
  <si>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</si>
  <si>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</si>
  <si>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</si>
  <si>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</si>
  <si>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</si>
  <si>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</si>
  <si>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</si>
  <si>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</si>
  <si>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</si>
  <si>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</si>
  <si>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</si>
  <si>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</si>
  <si>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</si>
  <si>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</si>
  <si>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</si>
  <si>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</si>
  <si>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</si>
  <si>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</si>
  <si>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</si>
  <si>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</si>
  <si>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</si>
  <si>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</si>
  <si>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</si>
  <si>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</si>
  <si>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</si>
  <si>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</si>
  <si>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</si>
  <si>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</si>
  <si>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</si>
  <si>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</si>
  <si>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</si>
  <si>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</si>
  <si>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</si>
  <si>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</si>
  <si>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</si>
  <si>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</si>
  <si>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</si>
  <si>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</si>
  <si>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</si>
  <si>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</si>
  <si>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</si>
  <si>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</si>
  <si>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</si>
  <si>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</si>
  <si>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</si>
  <si>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</si>
  <si>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</si>
  <si>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</si>
  <si>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</si>
  <si>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</si>
  <si>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</si>
  <si>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</si>
  <si>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</si>
  <si>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</si>
  <si>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</si>
  <si>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</si>
  <si>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</si>
  <si>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</si>
  <si>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</si>
  <si>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</si>
  <si>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</si>
  <si>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</si>
  <si>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</si>
  <si>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</si>
  <si>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</si>
  <si>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</si>
  <si>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</si>
  <si>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</si>
  <si>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</si>
  <si>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</si>
  <si>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</si>
  <si>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</si>
  <si>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</si>
  <si>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</si>
  <si>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</si>
  <si>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</si>
  <si>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</si>
  <si>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</si>
  <si>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</si>
  <si>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</si>
  <si>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</si>
  <si>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</si>
  <si>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</si>
  <si>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</si>
  <si>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</si>
  <si>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</si>
  <si>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</si>
  <si>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</si>
  <si>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</si>
  <si>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</si>
  <si>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</si>
  <si>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</si>
  <si>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</si>
  <si>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</si>
  <si>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</si>
  <si>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</si>
  <si>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</si>
  <si>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</si>
  <si>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</si>
  <si>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</si>
  <si>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</si>
  <si>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</si>
  <si>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</si>
  <si>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</si>
  <si>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</si>
  <si>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</si>
  <si>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</si>
  <si>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</si>
  <si>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</si>
  <si>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</si>
  <si>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</si>
  <si>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</si>
  <si>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</si>
  <si>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</si>
  <si>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</si>
  <si>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</si>
  <si>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</si>
  <si>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</si>
  <si>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</si>
  <si>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</si>
  <si>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</si>
  <si>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</si>
  <si>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</si>
  <si>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</si>
  <si>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</si>
  <si>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</si>
  <si>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</si>
  <si>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</si>
  <si>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</si>
  <si>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</si>
  <si>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</si>
  <si>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</si>
  <si>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</si>
  <si>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</si>
  <si>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</si>
  <si>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</si>
  <si>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</si>
  <si>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</si>
  <si>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</si>
  <si>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</si>
  <si>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</si>
  <si>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</si>
  <si>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</si>
  <si>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</si>
  <si>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</si>
  <si>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</si>
  <si>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</si>
  <si>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</si>
  <si>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</si>
  <si>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</si>
  <si>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</si>
  <si>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</si>
  <si>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</si>
  <si>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</si>
  <si>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</si>
  <si>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</si>
  <si>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</si>
  <si>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</si>
  <si>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</si>
  <si>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</si>
  <si>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</si>
  <si>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</si>
  <si>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</si>
  <si>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</si>
  <si>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</si>
  <si>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</si>
  <si>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</si>
  <si>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</si>
  <si>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</si>
  <si>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</si>
  <si>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</si>
  <si>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</si>
  <si>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</si>
  <si>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</si>
  <si>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</si>
  <si>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</si>
  <si>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</si>
  <si>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</si>
  <si>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</si>
  <si>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</si>
  <si>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</si>
  <si>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</si>
  <si>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</si>
  <si>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</si>
  <si>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</si>
  <si>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</si>
  <si>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</si>
  <si>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</si>
  <si>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</si>
  <si>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</si>
  <si>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</si>
  <si>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</si>
  <si>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</si>
  <si>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</si>
  <si>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</si>
  <si>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</si>
  <si>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</si>
  <si>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</si>
  <si>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</si>
  <si>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</si>
  <si>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</si>
  <si>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</si>
  <si>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</si>
  <si>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</si>
  <si>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</si>
  <si>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</si>
  <si>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</si>
  <si>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</si>
  <si>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</si>
  <si>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</si>
  <si>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</si>
  <si>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</si>
  <si>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</si>
  <si>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</si>
  <si>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</si>
  <si>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</si>
  <si>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</si>
  <si>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</si>
  <si>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</si>
  <si>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</si>
  <si>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</si>
  <si>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</si>
  <si>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</si>
  <si>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</si>
  <si>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</si>
  <si>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</si>
  <si>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</si>
  <si>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</si>
  <si>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</si>
  <si>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</si>
  <si>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</si>
  <si>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</si>
  <si>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</si>
  <si>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</si>
  <si>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</si>
  <si>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</si>
  <si>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</si>
  <si>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</si>
  <si>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</si>
  <si>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</si>
  <si>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</si>
  <si>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</si>
  <si>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</si>
  <si>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</si>
  <si>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</si>
  <si>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</si>
  <si>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</si>
  <si>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</si>
  <si>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</si>
  <si>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</si>
  <si>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</si>
  <si>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</si>
  <si>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</si>
  <si>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</si>
  <si>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</si>
  <si>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</si>
  <si>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</si>
  <si>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</si>
  <si>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</si>
  <si>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</si>
  <si>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</si>
  <si>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</si>
  <si>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</si>
  <si>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</si>
  <si>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</si>
  <si>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</si>
  <si>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</si>
  <si>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</si>
  <si>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</si>
  <si>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</si>
  <si>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</si>
  <si>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</si>
  <si>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</si>
  <si>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</si>
  <si>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</si>
  <si>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</si>
  <si>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</si>
  <si>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</si>
  <si>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</si>
  <si>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</si>
  <si>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</si>
  <si>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</si>
  <si>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</si>
  <si>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</si>
  <si>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</si>
  <si>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</si>
  <si>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</si>
  <si>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</si>
  <si>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</si>
  <si>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</si>
  <si>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</si>
  <si>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</si>
  <si>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</si>
  <si>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</si>
  <si>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</si>
  <si>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</si>
  <si>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</si>
  <si>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</si>
  <si>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</si>
  <si>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</si>
  <si>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</si>
  <si>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</si>
  <si>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</si>
  <si>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</si>
  <si>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</si>
  <si>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</si>
  <si>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</si>
  <si>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</si>
  <si>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</si>
  <si>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</si>
  <si>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</si>
  <si>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</si>
  <si>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</si>
  <si>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</si>
  <si>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</si>
  <si>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</si>
  <si>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</si>
  <si>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</si>
  <si>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</si>
  <si>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</si>
  <si>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</si>
  <si>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</si>
  <si>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</si>
  <si>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</si>
  <si>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</si>
  <si>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</si>
  <si>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</si>
  <si>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</si>
  <si>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</si>
  <si>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</si>
  <si>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</si>
  <si>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</si>
  <si>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</si>
  <si>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</si>
  <si>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</si>
  <si>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</si>
  <si>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</si>
  <si>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</si>
  <si>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</si>
  <si>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</si>
  <si>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</si>
  <si>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</si>
  <si>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</si>
  <si>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</si>
  <si>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</si>
  <si>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</si>
  <si>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</si>
  <si>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</si>
  <si>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</si>
  <si>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</si>
  <si>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</si>
  <si>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</si>
  <si>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</si>
  <si>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</si>
  <si>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</si>
  <si>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</si>
  <si>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</si>
  <si>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</si>
  <si>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</si>
  <si>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</si>
  <si>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</si>
  <si>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</si>
  <si>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</si>
  <si>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</si>
  <si>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</si>
  <si>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</si>
  <si>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</si>
  <si>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</si>
  <si>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</si>
  <si>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</si>
  <si>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</si>
  <si>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</si>
  <si>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</si>
  <si>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</si>
  <si>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</si>
  <si>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</si>
  <si>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</si>
  <si>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</si>
  <si>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</si>
  <si>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</si>
  <si>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</si>
  <si>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</si>
  <si>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</si>
  <si>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</si>
  <si>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</si>
  <si>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</si>
  <si>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</si>
  <si>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</si>
  <si>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</si>
  <si>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</si>
  <si>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</si>
  <si>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</si>
  <si>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</si>
  <si>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</si>
  <si>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</si>
  <si>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</si>
  <si>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</si>
  <si>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</si>
  <si>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</si>
  <si>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</si>
  <si>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</si>
  <si>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</si>
  <si>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</si>
  <si>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</si>
  <si>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</si>
  <si>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</si>
  <si>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</si>
  <si>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</si>
  <si>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</si>
  <si>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</si>
  <si>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</si>
  <si>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</si>
  <si>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</si>
  <si>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</si>
  <si>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</si>
  <si>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</si>
  <si>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</si>
  <si>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</si>
  <si>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</si>
  <si>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</si>
  <si>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</si>
  <si>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</si>
  <si>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</si>
  <si>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</si>
  <si>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</si>
  <si>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</si>
  <si>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</si>
  <si>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</si>
  <si>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</si>
  <si>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</si>
  <si>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</si>
  <si>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</si>
  <si>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</si>
  <si>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</si>
  <si>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</si>
  <si>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</si>
  <si>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</si>
  <si>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</si>
  <si>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</si>
  <si>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</si>
  <si>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</si>
  <si>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</si>
  <si>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</si>
  <si>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</si>
  <si>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</si>
  <si>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</si>
  <si>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</si>
  <si>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</si>
  <si>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</si>
  <si>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</si>
  <si>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</si>
  <si>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</si>
  <si>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</si>
  <si>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</si>
  <si>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</si>
  <si>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</si>
  <si>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</si>
  <si>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</si>
  <si>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</si>
  <si>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</si>
  <si>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</si>
  <si>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</si>
  <si>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</si>
  <si>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</si>
  <si>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</si>
  <si>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</si>
  <si>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</si>
  <si>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</si>
  <si>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</si>
  <si>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</si>
  <si>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</si>
  <si>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</si>
  <si>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</si>
  <si>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</si>
  <si>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</si>
  <si>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</si>
  <si>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</si>
  <si>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</si>
  <si>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</si>
  <si>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</si>
  <si>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</si>
  <si>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</si>
  <si>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</si>
  <si>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</si>
  <si>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</si>
  <si>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</si>
  <si>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</si>
  <si>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</si>
  <si>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</si>
  <si>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</si>
  <si>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</si>
  <si>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</si>
  <si>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</si>
  <si>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</si>
  <si>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</si>
  <si>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</si>
  <si>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</si>
  <si>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</si>
  <si>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</si>
  <si>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</si>
  <si>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</si>
  <si>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</si>
  <si>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</si>
  <si>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</si>
  <si>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</si>
  <si>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</si>
  <si>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</si>
  <si>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</si>
  <si>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</si>
  <si>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</si>
  <si>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</si>
  <si>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</si>
  <si>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</si>
  <si>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</si>
  <si>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</si>
  <si>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</si>
  <si>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</si>
  <si>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</si>
  <si>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</si>
  <si>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</si>
  <si>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</si>
  <si>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</si>
  <si>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</si>
  <si>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</si>
  <si>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</si>
  <si>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</si>
  <si>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</si>
  <si>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</si>
  <si>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</si>
  <si>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</si>
  <si>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</si>
  <si>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</si>
  <si>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</si>
  <si>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</si>
  <si>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</si>
  <si>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</si>
  <si>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</si>
  <si>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</si>
  <si>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</si>
  <si>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</si>
  <si>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</si>
  <si>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</si>
  <si>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</si>
  <si>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</si>
  <si>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</si>
  <si>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</si>
  <si>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</si>
  <si>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</si>
  <si>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</si>
  <si>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</si>
  <si>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</si>
  <si>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</si>
  <si>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</si>
  <si>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</si>
  <si>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</si>
  <si>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</si>
  <si>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</si>
  <si>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</si>
  <si>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</si>
  <si>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</si>
  <si>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</si>
  <si>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</si>
  <si>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</si>
  <si>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</si>
  <si>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</si>
  <si>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</si>
  <si>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</si>
  <si>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</si>
  <si>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</si>
  <si>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</si>
  <si>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</si>
  <si>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</si>
  <si>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</si>
  <si>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</si>
  <si>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</si>
  <si>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</si>
  <si>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</si>
  <si>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</si>
  <si>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</si>
  <si>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</si>
  <si>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</si>
  <si>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</si>
  <si>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</si>
  <si>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</si>
  <si>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</si>
  <si>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</si>
  <si>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</si>
  <si>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</si>
  <si>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</si>
  <si>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</si>
  <si>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</si>
  <si>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</si>
  <si>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</si>
  <si>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</si>
  <si>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</si>
  <si>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</si>
  <si>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</si>
  <si>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</si>
  <si>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</si>
  <si>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</si>
  <si>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</si>
  <si>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</si>
  <si>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</si>
  <si>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</si>
  <si>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</si>
  <si>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</si>
  <si>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</si>
  <si>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</si>
  <si>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</si>
  <si>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</si>
  <si>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</si>
  <si>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</si>
  <si>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</si>
  <si>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</si>
  <si>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</si>
  <si>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</si>
  <si>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</si>
  <si>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</si>
  <si>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</si>
  <si>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</si>
  <si>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</si>
  <si>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</si>
  <si>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</si>
  <si>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</si>
  <si>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</si>
  <si>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</si>
  <si>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</si>
  <si>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</si>
  <si>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</si>
  <si>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</si>
  <si>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</si>
  <si>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</si>
  <si>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</si>
  <si>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</si>
  <si>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</si>
  <si>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</si>
  <si>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</si>
  <si>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</si>
  <si>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</si>
  <si>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</si>
  <si>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</si>
  <si>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</si>
  <si>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</si>
  <si>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</si>
  <si>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</si>
  <si>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</si>
  <si>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</si>
  <si>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</si>
  <si>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</si>
  <si>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</si>
  <si>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</si>
  <si>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</si>
  <si>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</si>
  <si>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</si>
  <si>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</si>
  <si>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</si>
  <si>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</si>
  <si>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</si>
  <si>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</si>
  <si>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</si>
  <si>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</si>
  <si>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</si>
  <si>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</si>
  <si>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</si>
  <si>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</si>
  <si>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</si>
  <si>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</si>
  <si>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</si>
  <si>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</si>
  <si>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</si>
  <si>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</si>
  <si>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</si>
  <si>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</si>
  <si>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</si>
  <si>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</si>
  <si>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</si>
  <si>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</si>
  <si>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</si>
  <si>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</si>
  <si>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</si>
  <si>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</si>
  <si>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</si>
  <si>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</si>
  <si>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</si>
  <si>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</si>
  <si>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</si>
  <si>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</si>
  <si>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</si>
  <si>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</si>
  <si>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</si>
  <si>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</si>
  <si>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</si>
  <si>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</si>
  <si>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</si>
  <si>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</si>
  <si>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</si>
  <si>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</si>
  <si>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</si>
  <si>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</si>
  <si>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</si>
  <si>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</si>
  <si>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</si>
  <si>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</si>
  <si>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</si>
  <si>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</si>
  <si>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</si>
  <si>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</si>
  <si>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</si>
  <si>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</si>
  <si>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</si>
  <si>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</si>
  <si>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</si>
  <si>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</si>
  <si>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</si>
  <si>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</si>
  <si>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</si>
  <si>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</si>
  <si>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</si>
  <si>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</si>
  <si>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</si>
  <si>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</si>
  <si>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</si>
  <si>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</si>
  <si>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</si>
  <si>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</si>
  <si>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</si>
  <si>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</si>
  <si>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</si>
  <si>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</si>
  <si>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</si>
  <si>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</si>
  <si>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</si>
  <si>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</si>
  <si>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</si>
  <si>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</si>
  <si>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</si>
  <si>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</si>
  <si>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</si>
  <si>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</si>
  <si>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</si>
  <si>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</si>
  <si>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</si>
  <si>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</si>
  <si>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</si>
  <si>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</si>
  <si>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</si>
  <si>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</si>
  <si>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</si>
  <si>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</si>
  <si>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</si>
  <si>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</si>
  <si>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</si>
  <si>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</si>
  <si>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</si>
  <si>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</si>
  <si>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</si>
  <si>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</si>
  <si>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</si>
  <si>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</si>
  <si>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</si>
  <si>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</si>
  <si>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</si>
  <si>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</si>
  <si>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</si>
  <si>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</si>
  <si>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</si>
  <si>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</si>
  <si>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</si>
  <si>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</si>
  <si>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</si>
  <si>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</si>
  <si>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</si>
  <si>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</si>
  <si>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</si>
  <si>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</si>
  <si>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</si>
  <si>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</si>
  <si>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</si>
  <si>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</si>
  <si>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</si>
  <si>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</si>
  <si>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</si>
  <si>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</si>
  <si>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</si>
  <si>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</si>
  <si>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</si>
  <si>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</si>
  <si>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</si>
  <si>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</si>
  <si>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</si>
  <si>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</si>
  <si>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</si>
  <si>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</si>
  <si>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</si>
  <si>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</si>
  <si>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</si>
  <si>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</si>
  <si>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</si>
  <si>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</si>
  <si>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</si>
  <si>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</si>
  <si>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</si>
  <si>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</si>
  <si>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</si>
  <si>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</si>
  <si>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</si>
  <si>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</si>
  <si>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</si>
  <si>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</si>
  <si>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</si>
  <si>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</si>
  <si>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</si>
  <si>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</si>
  <si>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</si>
  <si>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</si>
  <si>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</si>
  <si>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</si>
  <si>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</si>
  <si>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</si>
  <si>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</si>
  <si>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</si>
  <si>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</si>
  <si>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</si>
  <si>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</si>
  <si>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</si>
  <si>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</si>
  <si>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</si>
  <si>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</si>
  <si>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</si>
  <si>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</si>
  <si>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</si>
  <si>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</si>
  <si>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</si>
  <si>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</si>
  <si>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</si>
  <si>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</si>
  <si>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</si>
  <si>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</si>
  <si>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</si>
  <si>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</si>
  <si>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</si>
  <si>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</si>
  <si>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</si>
  <si>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</si>
  <si>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</si>
  <si>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</si>
  <si>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</si>
  <si>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</si>
  <si>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</si>
  <si>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</si>
  <si>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</si>
  <si>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</si>
  <si>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</si>
  <si>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</si>
  <si>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</si>
  <si>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</si>
  <si>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</si>
  <si>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</si>
  <si>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</si>
  <si>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</si>
  <si>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</si>
  <si>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</si>
  <si>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</si>
  <si>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</si>
  <si>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</si>
  <si>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</si>
  <si>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</si>
  <si>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</si>
  <si>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</si>
  <si>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</si>
  <si>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</si>
  <si>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</si>
  <si>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</si>
  <si>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</si>
  <si>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</si>
  <si>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</si>
  <si>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</si>
  <si>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</si>
  <si>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</si>
  <si>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</si>
  <si>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</si>
  <si>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</si>
  <si>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</si>
  <si>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</si>
  <si>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</si>
  <si>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</si>
  <si>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</si>
  <si>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</si>
  <si>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</si>
  <si>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</si>
  <si>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</si>
  <si>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</si>
  <si>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</si>
  <si>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</si>
  <si>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</si>
  <si>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</si>
  <si>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</si>
  <si>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</si>
  <si>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</si>
  <si>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</si>
  <si>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</si>
  <si>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</si>
  <si>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</si>
  <si>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</si>
  <si>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</si>
  <si>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</si>
  <si>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</si>
  <si>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</si>
  <si>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</si>
  <si>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</si>
  <si>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</si>
  <si>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</si>
  <si>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</si>
  <si>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</si>
  <si>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</si>
  <si>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</si>
  <si>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</si>
  <si>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</si>
  <si>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</si>
  <si>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</si>
  <si>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</si>
  <si>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</si>
  <si>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</si>
  <si>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</si>
  <si>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</si>
  <si>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</si>
  <si>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</si>
  <si>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</si>
  <si>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</si>
  <si>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</si>
  <si>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</si>
  <si>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</si>
  <si>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</si>
  <si>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</si>
  <si>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</si>
  <si>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</si>
  <si>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</si>
  <si>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</si>
  <si>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</si>
  <si>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</si>
  <si>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</si>
  <si>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</si>
  <si>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</si>
  <si>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</si>
  <si>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</si>
  <si>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</si>
  <si>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</si>
  <si>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</si>
  <si>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</si>
  <si>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</si>
  <si>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</si>
  <si>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</si>
  <si>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</si>
  <si>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</si>
  <si>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</si>
  <si>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</si>
  <si>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</si>
  <si>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</si>
  <si>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</si>
  <si>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</si>
  <si>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</si>
  <si>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</si>
  <si>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</si>
  <si>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</si>
  <si>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</si>
  <si>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</si>
  <si>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</si>
  <si>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</si>
  <si>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</si>
  <si>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</si>
  <si>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</si>
  <si>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</si>
  <si>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</si>
  <si>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</si>
  <si>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</si>
  <si>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</si>
  <si>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</si>
  <si>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</si>
  <si>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</si>
  <si>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</si>
  <si>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</si>
  <si>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</si>
  <si>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</si>
  <si>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</si>
  <si>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</si>
  <si>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</si>
  <si>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</si>
  <si>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</si>
  <si>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</si>
  <si>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</si>
  <si>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</si>
  <si>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</si>
  <si>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</si>
  <si>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</si>
  <si>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</si>
  <si>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</si>
  <si>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</si>
  <si>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</si>
  <si>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</si>
  <si>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</si>
  <si>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</si>
  <si>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</si>
  <si>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</si>
  <si>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</si>
  <si>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</si>
  <si>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</si>
  <si>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</si>
  <si>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</si>
  <si>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</si>
  <si>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</si>
  <si>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</si>
  <si>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</si>
  <si>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</si>
  <si>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</si>
  <si>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</si>
  <si>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</si>
  <si>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</si>
  <si>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</si>
  <si>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</si>
  <si>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</si>
  <si>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</si>
  <si>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</si>
  <si>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</si>
  <si>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</si>
  <si>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</si>
  <si>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</si>
  <si>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</si>
  <si>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</si>
  <si>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</si>
  <si>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</si>
  <si>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</si>
  <si>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</si>
  <si>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</si>
  <si>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</si>
  <si>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</si>
  <si>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</si>
  <si>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</si>
  <si>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</si>
  <si>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</si>
  <si>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</si>
  <si>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</si>
  <si>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</si>
  <si>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</si>
  <si>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</si>
  <si>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</si>
  <si>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</si>
  <si>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</si>
  <si>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</si>
  <si>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</si>
  <si>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</si>
  <si>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</si>
  <si>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</si>
  <si>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</si>
  <si>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</si>
  <si>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</si>
  <si>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</si>
  <si>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</si>
  <si>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</si>
  <si>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</si>
  <si>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</si>
  <si>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</si>
  <si>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</si>
  <si>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</si>
  <si>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</si>
  <si>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</si>
  <si>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</si>
  <si>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</si>
  <si>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</si>
  <si>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</si>
  <si>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</si>
  <si>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</si>
  <si>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</si>
  <si>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</si>
  <si>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</si>
  <si>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</si>
  <si>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</si>
  <si>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</si>
  <si>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</si>
  <si>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</si>
  <si>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</si>
  <si>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</si>
  <si>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</si>
  <si>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</si>
  <si>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</si>
  <si>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</si>
  <si>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</si>
  <si>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</si>
  <si>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</si>
  <si>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</si>
  <si>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</si>
  <si>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</si>
  <si>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</si>
  <si>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</si>
  <si>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</si>
  <si>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</si>
  <si>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</si>
  <si>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</si>
  <si>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</si>
  <si>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</si>
  <si>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</si>
  <si>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</si>
  <si>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</si>
  <si>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</si>
  <si>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</si>
  <si>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</si>
  <si>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</si>
  <si>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</si>
  <si>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</si>
  <si>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</si>
  <si>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</si>
  <si>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</si>
  <si>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</si>
  <si>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</si>
  <si>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</si>
  <si>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</si>
  <si>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</si>
  <si>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</si>
  <si>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</si>
  <si>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</si>
  <si>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</si>
  <si>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</si>
  <si>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</si>
  <si>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</si>
  <si>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</si>
  <si>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</si>
  <si>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</si>
  <si>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</si>
  <si>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</si>
  <si>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</si>
  <si>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</si>
  <si>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</si>
  <si>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</si>
  <si>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</si>
  <si>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</si>
  <si>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</si>
  <si>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</si>
  <si>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</si>
  <si>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</si>
  <si>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</si>
  <si>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</si>
  <si>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</si>
  <si>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</si>
  <si>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</si>
  <si>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</si>
  <si>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</si>
  <si>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</si>
  <si>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</si>
  <si>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</si>
  <si>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</si>
  <si>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</si>
  <si>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</si>
  <si>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</si>
  <si>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</si>
  <si>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</si>
  <si>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</si>
  <si>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</si>
  <si>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</si>
  <si>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</si>
  <si>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</si>
  <si>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</si>
  <si>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</si>
  <si>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</si>
  <si>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</si>
  <si>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</si>
  <si>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</si>
  <si>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</si>
  <si>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</si>
  <si>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</si>
  <si>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</si>
  <si>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</si>
  <si>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</si>
  <si>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</si>
  <si>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</si>
  <si>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</si>
  <si>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</si>
  <si>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</si>
  <si>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</si>
  <si>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</si>
  <si>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</si>
  <si>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</si>
  <si>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</si>
  <si>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</si>
  <si>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</si>
  <si>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</si>
  <si>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</si>
  <si>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</si>
  <si>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</si>
  <si>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</si>
  <si>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</si>
  <si>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</si>
  <si>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</si>
  <si>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</si>
  <si>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</si>
  <si>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</si>
  <si>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</si>
  <si>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</si>
  <si>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</si>
  <si>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</si>
  <si>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</si>
  <si>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</si>
  <si>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</si>
  <si>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</si>
  <si>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</si>
  <si>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</si>
  <si>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</si>
  <si>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</si>
  <si>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</si>
  <si>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</si>
  <si>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</si>
  <si>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</si>
  <si>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</si>
  <si>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</si>
  <si>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</si>
  <si>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</si>
  <si>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</si>
  <si>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</si>
  <si>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</si>
  <si>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</si>
  <si>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</si>
  <si>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</si>
  <si>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</si>
  <si>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</si>
  <si>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</si>
  <si>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</si>
  <si>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</si>
  <si>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</si>
  <si>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</si>
  <si>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</si>
  <si>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</si>
  <si>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</si>
  <si>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</si>
  <si>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</si>
  <si>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</si>
  <si>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</si>
  <si>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</si>
  <si>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</si>
  <si>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</si>
  <si>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</si>
  <si>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</si>
  <si>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</si>
  <si>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</si>
  <si>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</si>
  <si>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</si>
  <si>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</si>
  <si>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</si>
  <si>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</si>
  <si>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</si>
  <si>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</si>
  <si>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</si>
  <si>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</si>
  <si>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</si>
  <si>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</si>
  <si>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</si>
  <si>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</si>
  <si>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</si>
  <si>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</si>
  <si>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</si>
  <si>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</si>
  <si>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</si>
  <si>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</si>
  <si>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</si>
  <si>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</si>
  <si>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</si>
  <si>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</si>
  <si>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</si>
  <si>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</si>
  <si>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</si>
  <si>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</si>
  <si>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</si>
  <si>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</si>
  <si>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</si>
  <si>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</si>
  <si>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</si>
  <si>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</si>
  <si>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</si>
  <si>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</si>
  <si>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</si>
  <si>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</si>
  <si>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</si>
  <si>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</si>
  <si>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</si>
  <si>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</si>
  <si>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</si>
  <si>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</si>
  <si>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</si>
  <si>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</si>
  <si>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</si>
  <si>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</si>
  <si>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</si>
  <si>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</si>
  <si>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</si>
  <si>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</si>
  <si>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</si>
  <si>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</si>
  <si>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</si>
  <si>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</si>
  <si>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</si>
  <si>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</si>
  <si>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</si>
  <si>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</si>
  <si>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</si>
  <si>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</si>
  <si>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</si>
  <si>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</si>
  <si>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</si>
  <si>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</si>
  <si>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</si>
  <si>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</si>
  <si>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</si>
  <si>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</si>
  <si>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</si>
  <si>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</si>
  <si>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</si>
  <si>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</si>
  <si>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</si>
  <si>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</si>
  <si>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</si>
  <si>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</si>
  <si>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</si>
  <si>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</si>
  <si>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</si>
  <si>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</si>
  <si>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</si>
  <si>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</si>
  <si>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</si>
  <si>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</si>
  <si>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</si>
  <si>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</si>
  <si>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</si>
  <si>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</si>
  <si>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</si>
  <si>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</si>
  <si>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</si>
  <si>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</si>
  <si>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</si>
  <si>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</si>
  <si>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</si>
  <si>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</si>
  <si>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</si>
  <si>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</si>
  <si>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</si>
  <si>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</si>
  <si>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</si>
  <si>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</si>
  <si>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</si>
  <si>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</si>
  <si>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</si>
  <si>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</si>
  <si>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</si>
  <si>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</si>
  <si>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</si>
  <si>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</si>
  <si>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</si>
  <si>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</si>
  <si>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</si>
  <si>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</si>
  <si>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</si>
  <si>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</si>
  <si>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</si>
  <si>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</si>
  <si>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</si>
  <si>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</si>
  <si>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</si>
  <si>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</si>
  <si>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</si>
  <si>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</si>
  <si>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</si>
  <si>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</si>
  <si>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</si>
  <si>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</si>
  <si>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</si>
  <si>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</si>
  <si>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</si>
  <si>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</si>
  <si>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</si>
  <si>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</si>
  <si>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</si>
  <si>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</si>
  <si>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</si>
  <si>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</si>
  <si>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</si>
  <si>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</si>
  <si>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</si>
  <si>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</si>
  <si>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</si>
  <si>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</si>
  <si>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</si>
  <si>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</si>
  <si>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</si>
  <si>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</si>
  <si>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</si>
  <si>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</si>
  <si>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</si>
  <si>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</si>
  <si>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</si>
  <si>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</si>
  <si>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</si>
  <si>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</si>
  <si>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</si>
  <si>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</si>
  <si>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</si>
  <si>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</si>
  <si>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</si>
  <si>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</si>
  <si>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</si>
  <si>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</si>
  <si>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</si>
  <si>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</si>
  <si>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</si>
  <si>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</si>
  <si>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</si>
  <si>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</si>
  <si>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</si>
  <si>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</si>
  <si>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</si>
  <si>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</si>
  <si>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</si>
  <si>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</si>
  <si>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</si>
  <si>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</si>
  <si>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</si>
  <si>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</si>
  <si>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</si>
  <si>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</si>
  <si>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</si>
  <si>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</si>
  <si>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</si>
  <si>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</si>
  <si>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</si>
  <si>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</si>
  <si>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</si>
  <si>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</si>
  <si>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</si>
  <si>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</si>
  <si>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</si>
  <si>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</si>
  <si>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</si>
  <si>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</si>
  <si>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</si>
  <si>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</si>
  <si>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</si>
  <si>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</si>
  <si>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</si>
  <si>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</si>
  <si>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</si>
  <si>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</si>
  <si>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</si>
  <si>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</si>
  <si>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</si>
  <si>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</si>
  <si>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</si>
  <si>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</si>
  <si>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</si>
  <si>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</si>
  <si>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</si>
  <si>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</si>
  <si>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</si>
  <si>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</si>
  <si>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</si>
  <si>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</si>
  <si>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</si>
  <si>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</si>
  <si>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</si>
  <si>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</si>
  <si>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</si>
  <si>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</si>
  <si>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</si>
  <si>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</si>
  <si>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</si>
  <si>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</si>
  <si>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</si>
  <si>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</si>
  <si>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</si>
  <si>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</si>
  <si>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</si>
  <si>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</si>
  <si>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</si>
  <si>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</si>
  <si>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</si>
  <si>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</si>
  <si>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</si>
  <si>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</si>
  <si>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</si>
  <si>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</si>
  <si>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</si>
  <si>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</si>
  <si>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</si>
  <si>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</si>
  <si>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</si>
  <si>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</si>
  <si>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</si>
  <si>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</si>
  <si>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</si>
  <si>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</si>
  <si>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</si>
  <si>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</si>
  <si>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</si>
  <si>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</si>
  <si>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</si>
  <si>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</si>
  <si>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</si>
  <si>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</si>
  <si>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</si>
  <si>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</si>
  <si>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</si>
  <si>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</si>
  <si>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</si>
  <si>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</si>
  <si>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</si>
  <si>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</si>
  <si>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</si>
  <si>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</si>
  <si>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</si>
  <si>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</si>
  <si>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</si>
  <si>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</si>
  <si>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</si>
  <si>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</si>
  <si>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</si>
  <si>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</si>
  <si>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</si>
  <si>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</si>
  <si>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</si>
  <si>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</si>
  <si>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</si>
  <si>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</si>
  <si>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</si>
  <si>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</si>
  <si>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</si>
  <si>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</si>
  <si>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</si>
  <si>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</si>
  <si>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</si>
  <si>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</si>
  <si>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</si>
  <si>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</si>
  <si>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</si>
  <si>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</si>
  <si>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</si>
  <si>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</si>
  <si>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</si>
  <si>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</si>
  <si>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</si>
  <si>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</si>
  <si>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</si>
  <si>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</si>
  <si>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</si>
  <si>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</si>
  <si>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</si>
  <si>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</si>
  <si>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</si>
  <si>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</si>
  <si>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</si>
  <si>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</si>
  <si>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</si>
  <si>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</si>
  <si>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</si>
  <si>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</si>
  <si>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</si>
  <si>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</si>
  <si>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</si>
  <si>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</si>
  <si>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</si>
  <si>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</si>
  <si>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</si>
  <si>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</si>
  <si>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</si>
  <si>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</si>
  <si>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</si>
  <si>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</si>
  <si>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</si>
  <si>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</si>
  <si>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</si>
  <si>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</si>
  <si>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</si>
  <si>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</si>
  <si>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</si>
  <si>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</si>
  <si>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</si>
  <si>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</si>
  <si>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</si>
  <si>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</si>
  <si>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</si>
  <si>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</si>
  <si>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</si>
  <si>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</si>
  <si>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</si>
  <si>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</si>
  <si>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</si>
  <si>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</si>
  <si>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</si>
  <si>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</si>
  <si>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</si>
  <si>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</si>
  <si>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</si>
  <si>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</si>
  <si>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</si>
  <si>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</si>
  <si>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</si>
  <si>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</si>
  <si>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</si>
  <si>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</si>
  <si>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</si>
  <si>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</si>
  <si>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</si>
  <si>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</si>
  <si>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</si>
  <si>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</si>
  <si>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</si>
  <si>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</si>
  <si>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</si>
  <si>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</si>
  <si>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</si>
  <si>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</si>
  <si>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</si>
  <si>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</si>
  <si>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</si>
  <si>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</si>
  <si>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</si>
  <si>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</si>
  <si>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</si>
  <si>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</si>
  <si>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</si>
  <si>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</si>
  <si>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</si>
  <si>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</si>
  <si>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</si>
  <si>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</si>
  <si>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</si>
  <si>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</si>
  <si>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</si>
  <si>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</si>
  <si>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</si>
  <si>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</si>
  <si>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</si>
  <si>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</si>
  <si>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</si>
  <si>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</si>
  <si>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</si>
  <si>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</si>
  <si>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</si>
  <si>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</si>
  <si>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</si>
  <si>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</si>
  <si>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</si>
  <si>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</si>
  <si>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</si>
  <si>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</si>
  <si>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</si>
  <si>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</si>
  <si>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</si>
  <si>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</si>
  <si>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</si>
  <si>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</si>
  <si>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</si>
  <si>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</si>
  <si>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</si>
  <si>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</si>
  <si>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</si>
  <si>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</si>
  <si>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</si>
  <si>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</si>
  <si>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</si>
  <si>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</si>
  <si>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</si>
  <si>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</si>
  <si>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</si>
  <si>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</si>
  <si>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</si>
  <si>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</si>
  <si>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</si>
  <si>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</si>
  <si>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</si>
  <si>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</si>
  <si>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</si>
  <si>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</si>
  <si>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</si>
  <si>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</si>
  <si>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</si>
  <si>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</si>
  <si>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</si>
  <si>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</si>
  <si>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</si>
  <si>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</si>
  <si>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</si>
  <si>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</si>
  <si>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</si>
  <si>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</si>
  <si>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</si>
  <si>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</si>
  <si>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</si>
  <si>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</si>
  <si>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</si>
  <si>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</si>
  <si>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</si>
  <si>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</si>
  <si>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</si>
  <si>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</si>
  <si>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</si>
  <si>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</si>
  <si>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</si>
  <si>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</si>
  <si>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</si>
  <si>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</si>
  <si>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</si>
  <si>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</si>
  <si>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</si>
  <si>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</si>
  <si>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</si>
  <si>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</si>
  <si>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</si>
  <si>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</si>
  <si>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</si>
  <si>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</si>
  <si>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</si>
  <si>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</si>
  <si>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</si>
  <si>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</si>
  <si>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</si>
  <si>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</si>
  <si>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</si>
  <si>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</si>
  <si>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</si>
  <si>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</si>
  <si>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</si>
  <si>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</si>
  <si>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</si>
  <si>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</si>
  <si>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</si>
  <si>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</si>
  <si>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</si>
  <si>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</si>
  <si>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</si>
  <si>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</si>
  <si>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</si>
  <si>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</si>
  <si>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</si>
  <si>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</si>
  <si>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</si>
  <si>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</si>
  <si>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</si>
  <si>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</si>
  <si>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</si>
  <si>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</si>
  <si>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</si>
  <si>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</si>
  <si>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</si>
  <si>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</si>
  <si>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</si>
  <si>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</si>
  <si>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</si>
  <si>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</si>
  <si>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</si>
  <si>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</si>
  <si>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</si>
  <si>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</si>
  <si>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</si>
  <si>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</si>
  <si>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</si>
  <si>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</si>
  <si>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</si>
  <si>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</si>
  <si>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</si>
  <si>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</si>
  <si>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</si>
  <si>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</si>
  <si>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</si>
  <si>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</si>
  <si>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</si>
  <si>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</si>
  <si>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</si>
  <si>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</si>
  <si>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</si>
  <si>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</si>
  <si>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</si>
  <si>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</si>
  <si>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</si>
  <si>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</si>
  <si>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</si>
  <si>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</si>
  <si>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</si>
  <si>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</si>
  <si>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</si>
  <si>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</si>
  <si>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</si>
  <si>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</si>
  <si>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</si>
  <si>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</si>
  <si>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</si>
  <si>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</si>
  <si>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</si>
  <si>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</si>
  <si>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</si>
  <si>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</si>
  <si>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</si>
  <si>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</si>
  <si>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</si>
  <si>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</si>
  <si>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</si>
  <si>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</si>
  <si>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</si>
  <si>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</si>
  <si>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</si>
  <si>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</si>
  <si>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</si>
  <si>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</si>
  <si>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</si>
  <si>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</si>
  <si>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</si>
  <si>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</si>
  <si>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</si>
  <si>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</si>
  <si>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</si>
  <si>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</si>
  <si>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</si>
  <si>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</si>
  <si>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</si>
  <si>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</si>
  <si>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</si>
  <si>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</si>
  <si>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</si>
  <si>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</si>
  <si>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</si>
  <si>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</si>
  <si>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</si>
  <si>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</si>
  <si>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</si>
  <si>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</si>
  <si>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</si>
  <si>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</si>
  <si>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</si>
  <si>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</si>
  <si>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</si>
  <si>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</si>
  <si>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</si>
  <si>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</si>
  <si>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</si>
  <si>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</si>
  <si>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</si>
  <si>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</si>
  <si>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</si>
  <si>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</si>
  <si>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</si>
  <si>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</si>
  <si>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</si>
  <si>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</si>
  <si>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</si>
  <si>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</si>
  <si>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</si>
  <si>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</si>
  <si>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</si>
  <si>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</si>
  <si>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</si>
  <si>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</si>
  <si>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</si>
  <si>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</si>
  <si>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</si>
  <si>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</si>
  <si>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</si>
  <si>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</si>
  <si>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</si>
  <si>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</si>
  <si>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</si>
  <si>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</si>
  <si>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</si>
  <si>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</si>
  <si>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</si>
  <si>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</si>
  <si>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</si>
  <si>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</si>
  <si>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</si>
  <si>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</si>
  <si>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</si>
  <si>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</si>
  <si>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</si>
  <si>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</si>
  <si>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</si>
  <si>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</si>
  <si>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</si>
  <si>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</si>
  <si>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</si>
  <si>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</si>
  <si>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</si>
  <si>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</si>
  <si>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</si>
  <si>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</si>
  <si>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</si>
  <si>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</si>
  <si>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</si>
  <si>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</si>
  <si>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</si>
  <si>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</si>
  <si>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</si>
  <si>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</si>
  <si>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</si>
  <si>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</si>
  <si>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</si>
  <si>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</si>
  <si>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</si>
  <si>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</si>
  <si>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</si>
  <si>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</si>
  <si>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</si>
  <si>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</si>
  <si>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</si>
  <si>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</si>
  <si>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</si>
  <si>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</si>
  <si>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</si>
  <si>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</si>
  <si>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</si>
  <si>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</si>
  <si>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</si>
  <si>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</si>
  <si>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</si>
  <si>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</si>
  <si>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</si>
  <si>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</si>
  <si>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</si>
  <si>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</si>
  <si>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</si>
  <si>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</si>
  <si>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</si>
  <si>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</si>
  <si>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</si>
  <si>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</si>
  <si>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</si>
  <si>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</si>
  <si>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</si>
  <si>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</si>
  <si>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</si>
  <si>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</si>
  <si>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</si>
  <si>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</si>
  <si>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</si>
  <si>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</si>
  <si>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</si>
  <si>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</si>
  <si>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</si>
  <si>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</si>
  <si>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</si>
  <si>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</si>
  <si>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</si>
  <si>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</si>
  <si>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</si>
  <si>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</si>
  <si>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</si>
  <si>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</si>
  <si>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</si>
  <si>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</si>
  <si>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</si>
  <si>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</si>
  <si>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</si>
  <si>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</si>
  <si>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</si>
  <si>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</si>
  <si>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</si>
  <si>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</si>
  <si>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</si>
  <si>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</si>
  <si>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</si>
  <si>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</si>
  <si>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</si>
  <si>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</si>
  <si>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</si>
  <si>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</si>
  <si>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</si>
  <si>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</si>
  <si>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</si>
  <si>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</si>
  <si>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</si>
  <si>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</si>
  <si>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</si>
  <si>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</si>
  <si>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</si>
  <si>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</si>
  <si>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</si>
  <si>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</si>
  <si>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</si>
  <si>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</si>
  <si>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</si>
  <si>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</si>
  <si>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</si>
  <si>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</si>
  <si>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</si>
  <si>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</si>
  <si>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</si>
  <si>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</si>
  <si>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</si>
  <si>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</si>
  <si>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</si>
  <si>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</si>
  <si>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</si>
  <si>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</si>
  <si>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</si>
  <si>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</si>
  <si>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</si>
  <si>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</si>
  <si>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</si>
  <si>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</si>
  <si>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</si>
  <si>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</si>
  <si>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</si>
  <si>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</si>
  <si>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</si>
  <si>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</si>
  <si>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</si>
  <si>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</si>
  <si>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</si>
  <si>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</si>
  <si>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</si>
  <si>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</si>
  <si>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</si>
  <si>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</si>
  <si>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</si>
  <si>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</si>
  <si>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</si>
  <si>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</si>
  <si>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</si>
  <si>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</si>
  <si>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</si>
  <si>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</si>
  <si>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</si>
  <si>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</si>
  <si>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</si>
  <si>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</si>
  <si>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</si>
  <si>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</si>
  <si>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</si>
  <si>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</si>
  <si>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</si>
  <si>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</si>
  <si>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</si>
  <si>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</si>
  <si>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</si>
  <si>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</si>
  <si>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</si>
  <si>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</si>
  <si>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</si>
  <si>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</si>
  <si>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</si>
  <si>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</si>
  <si>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</si>
  <si>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</si>
  <si>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</si>
  <si>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</si>
  <si>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</si>
  <si>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</si>
  <si>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</si>
  <si>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</si>
  <si>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</si>
  <si>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</si>
  <si>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</si>
  <si>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</si>
  <si>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</si>
  <si>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</si>
  <si>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</si>
  <si>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</si>
  <si>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</si>
  <si>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</si>
  <si>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</si>
  <si>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</si>
  <si>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</si>
  <si>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</si>
  <si>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</si>
  <si>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</si>
  <si>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</si>
  <si>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</si>
  <si>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</si>
  <si>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</si>
  <si>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</si>
  <si>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</si>
  <si>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</si>
  <si>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</si>
  <si>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</si>
  <si>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</si>
  <si>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</si>
  <si>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</si>
  <si>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</si>
  <si>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</si>
  <si>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</si>
  <si>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</si>
  <si>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</si>
  <si>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</si>
  <si>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</si>
  <si>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</si>
  <si>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</si>
  <si>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</si>
  <si>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</si>
  <si>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</si>
  <si>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</si>
  <si>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</si>
  <si>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</si>
  <si>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</si>
  <si>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</si>
  <si>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</si>
  <si>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</si>
  <si>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</si>
  <si>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</si>
  <si>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</si>
  <si>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</si>
  <si>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</si>
  <si>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</si>
  <si>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</si>
  <si>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</si>
  <si>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</si>
  <si>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</si>
  <si>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</si>
  <si>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</si>
  <si>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</si>
  <si>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</si>
  <si>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</si>
  <si>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</si>
  <si>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</si>
  <si>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</si>
  <si>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</si>
  <si>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</si>
  <si>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</si>
  <si>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</si>
  <si>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</si>
  <si>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</si>
  <si>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</si>
  <si>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</si>
  <si>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</si>
  <si>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</si>
  <si>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</si>
  <si>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</si>
  <si>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</si>
  <si>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</si>
  <si>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</si>
  <si>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</si>
  <si>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</si>
  <si>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</si>
  <si>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</si>
  <si>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</si>
  <si>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</si>
  <si>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</si>
  <si>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</si>
  <si>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</si>
  <si>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</si>
  <si>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</si>
  <si>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</si>
  <si>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</si>
  <si>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</si>
  <si>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</si>
  <si>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</si>
  <si>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</si>
  <si>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</si>
  <si>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</si>
  <si>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</si>
  <si>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</si>
  <si>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</si>
  <si>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</si>
  <si>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</si>
  <si>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</si>
  <si>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</si>
  <si>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</si>
  <si>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</si>
  <si>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</si>
  <si>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</si>
  <si>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</si>
  <si>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</si>
  <si>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</si>
  <si>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</si>
  <si>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</si>
  <si>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</si>
  <si>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</si>
  <si>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</si>
  <si>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</si>
  <si>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</si>
  <si>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</si>
  <si>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</si>
  <si>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</si>
  <si>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</si>
  <si>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</si>
  <si>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</si>
  <si>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</si>
  <si>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</si>
  <si>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</si>
  <si>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</si>
  <si>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</si>
  <si>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</si>
  <si>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</si>
  <si>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</si>
  <si>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</si>
  <si>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</si>
  <si>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</si>
  <si>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</si>
  <si>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</si>
  <si>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</si>
  <si>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</si>
  <si>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</si>
  <si>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</si>
  <si>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</si>
  <si>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</si>
  <si>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</si>
  <si>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</si>
  <si>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</si>
  <si>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</si>
  <si>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</si>
  <si>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</si>
  <si>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</si>
  <si>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</si>
  <si>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</si>
  <si>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</si>
  <si>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</si>
  <si>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</si>
  <si>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</si>
  <si>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</si>
  <si>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</si>
  <si>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</si>
  <si>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</si>
  <si>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</si>
  <si>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</si>
  <si>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</si>
  <si>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</si>
  <si>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</si>
  <si>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</si>
  <si>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</si>
  <si>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</si>
  <si>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</si>
  <si>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</si>
  <si>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</si>
  <si>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</si>
  <si>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</si>
  <si>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</si>
  <si>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</si>
  <si>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</si>
  <si>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</si>
  <si>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</si>
  <si>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</si>
  <si>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</si>
  <si>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</si>
  <si>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</si>
  <si>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</si>
  <si>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</si>
  <si>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</si>
  <si>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</si>
  <si>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</si>
  <si>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</si>
  <si>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</si>
  <si>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</si>
  <si>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</si>
  <si>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</si>
  <si>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</si>
  <si>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</si>
  <si>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</si>
  <si>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</si>
  <si>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</si>
  <si>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</si>
  <si>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</si>
  <si>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</si>
  <si>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</si>
  <si>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</si>
  <si>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</si>
  <si>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</si>
  <si>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</si>
  <si>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</si>
  <si>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</si>
  <si>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</si>
  <si>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</si>
  <si>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</si>
  <si>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</si>
  <si>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</si>
  <si>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</si>
  <si>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</si>
  <si>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</si>
  <si>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</si>
  <si>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</si>
  <si>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</si>
  <si>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</si>
  <si>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</si>
  <si>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</si>
  <si>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</si>
  <si>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</si>
  <si>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</si>
  <si>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</si>
  <si>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</si>
  <si>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</si>
  <si>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</si>
  <si>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</si>
  <si>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</si>
  <si>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</si>
  <si>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</si>
  <si>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</si>
  <si>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</si>
  <si>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</si>
  <si>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</si>
  <si>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</si>
  <si>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</si>
  <si>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</si>
  <si>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</si>
  <si>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</si>
  <si>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</si>
  <si>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</si>
  <si>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</si>
  <si>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</si>
  <si>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</si>
  <si>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</si>
  <si>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</si>
  <si>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</si>
  <si>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</si>
  <si>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</si>
  <si>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</si>
  <si>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</si>
  <si>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</si>
  <si>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</si>
  <si>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</si>
  <si>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</si>
  <si>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</si>
  <si>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</si>
  <si>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</si>
  <si>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</si>
  <si>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</si>
  <si>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</si>
  <si>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</si>
  <si>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</si>
  <si>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</si>
  <si>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</si>
  <si>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</si>
  <si>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</si>
  <si>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</si>
  <si>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</si>
  <si>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</si>
  <si>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</si>
  <si>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</si>
  <si>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</si>
  <si>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</si>
  <si>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</si>
  <si>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</si>
  <si>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</si>
  <si>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</si>
  <si>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</si>
  <si>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</si>
  <si>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</si>
  <si>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</si>
  <si>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</si>
  <si>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</si>
  <si>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</si>
  <si>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</si>
  <si>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</si>
  <si>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</si>
  <si>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</si>
  <si>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</si>
  <si>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</si>
  <si>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</si>
  <si>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</si>
  <si>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</si>
  <si>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</si>
  <si>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</si>
  <si>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</si>
  <si>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</si>
  <si>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</si>
  <si>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</si>
  <si>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</si>
  <si>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</si>
  <si>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</si>
  <si>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</si>
  <si>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</si>
  <si>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</si>
  <si>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</si>
  <si>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</si>
  <si>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</si>
  <si>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</si>
  <si>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</si>
  <si>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</si>
  <si>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</si>
  <si>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</si>
  <si>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</si>
  <si>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</si>
  <si>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</si>
  <si>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</si>
  <si>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</si>
  <si>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</si>
  <si>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</si>
  <si>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</si>
  <si>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</si>
  <si>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</si>
  <si>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</si>
  <si>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</si>
  <si>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</si>
  <si>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</si>
  <si>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</si>
  <si>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</si>
  <si>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</si>
  <si>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</si>
  <si>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</si>
  <si>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</si>
  <si>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</si>
  <si>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</si>
  <si>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</si>
  <si>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</si>
  <si>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</si>
  <si>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</si>
  <si>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</si>
  <si>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</si>
  <si>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</si>
  <si>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</si>
  <si>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</si>
  <si>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</si>
  <si>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</si>
  <si>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</si>
  <si>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</si>
  <si>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</si>
  <si>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</si>
  <si>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</si>
  <si>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</si>
  <si>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</si>
  <si>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</si>
  <si>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</si>
  <si>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</si>
  <si>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</si>
  <si>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</si>
  <si>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</si>
  <si>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</si>
  <si>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</si>
  <si>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</si>
  <si>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</si>
  <si>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</si>
  <si>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</si>
  <si>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</si>
  <si>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</si>
  <si>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</si>
  <si>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</si>
  <si>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</si>
  <si>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</si>
  <si>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</si>
  <si>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</si>
  <si>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</si>
  <si>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</si>
  <si>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</si>
  <si>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</si>
  <si>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</si>
  <si>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</si>
  <si>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</si>
  <si>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</si>
  <si>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</si>
  <si>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</si>
  <si>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</si>
  <si>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</si>
  <si>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</si>
  <si>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</si>
  <si>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</si>
  <si>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</si>
  <si>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</si>
  <si>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</si>
  <si>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</si>
  <si>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</si>
  <si>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</si>
  <si>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</si>
  <si>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</si>
  <si>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</si>
  <si>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</si>
  <si>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</si>
  <si>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</si>
  <si>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</si>
  <si>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</si>
  <si>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</si>
  <si>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</si>
  <si>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</si>
  <si>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</si>
  <si>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</si>
  <si>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</si>
  <si>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</si>
  <si>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</si>
  <si>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</si>
  <si>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</si>
  <si>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</si>
  <si>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</si>
  <si>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</si>
  <si>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</si>
  <si>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</si>
  <si>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</si>
  <si>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</si>
  <si>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</si>
  <si>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</si>
  <si>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</si>
  <si>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</si>
  <si>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</si>
  <si>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</si>
  <si>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</si>
  <si>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</si>
  <si>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</si>
  <si>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</si>
  <si>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</si>
  <si>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</si>
  <si>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</si>
  <si>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</si>
  <si>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</si>
  <si>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</si>
  <si>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</si>
  <si>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</si>
  <si>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</si>
  <si>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</si>
  <si>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</si>
  <si>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</si>
  <si>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</si>
  <si>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</si>
  <si>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</si>
  <si>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</si>
  <si>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</si>
  <si>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</si>
  <si>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</si>
  <si>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</si>
  <si>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</si>
  <si>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</si>
  <si>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</si>
  <si>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</si>
  <si>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</si>
  <si>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</si>
  <si>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</si>
  <si>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</si>
  <si>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</si>
  <si>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</si>
  <si>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</si>
  <si>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</si>
  <si>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</si>
  <si>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</si>
  <si>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</si>
  <si>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</si>
  <si>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</si>
  <si>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</si>
  <si>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</si>
  <si>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</si>
  <si>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</si>
  <si>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</si>
  <si>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</si>
  <si>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</si>
  <si>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</si>
  <si>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</si>
  <si>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</si>
  <si>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</si>
  <si>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</si>
  <si>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</si>
  <si>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</si>
  <si>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</si>
  <si>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</si>
  <si>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</si>
  <si>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</si>
  <si>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</si>
  <si>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</si>
  <si>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</si>
  <si>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</si>
  <si>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</si>
  <si>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</si>
  <si>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</si>
  <si>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</si>
  <si>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</si>
  <si>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</si>
  <si>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</si>
  <si>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</si>
  <si>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</si>
  <si>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</si>
  <si>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</si>
  <si>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</si>
  <si>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</si>
  <si>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</si>
  <si>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</si>
  <si>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</si>
  <si>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</si>
  <si>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</si>
  <si>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</si>
  <si>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</si>
  <si>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</si>
  <si>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</si>
  <si>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</si>
  <si>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</si>
  <si>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</si>
  <si>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</si>
  <si>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</si>
  <si>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</si>
  <si>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</si>
  <si>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</si>
  <si>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</si>
  <si>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</si>
  <si>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</si>
  <si>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</si>
  <si>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</si>
  <si>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</si>
  <si>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</si>
  <si>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</si>
  <si>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</si>
  <si>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</si>
  <si>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</si>
  <si>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</si>
  <si>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</si>
  <si>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</si>
  <si>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</si>
  <si>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</si>
  <si>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</si>
  <si>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</si>
  <si>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</si>
  <si>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</si>
  <si>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</si>
  <si>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</si>
  <si>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</si>
  <si>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</si>
  <si>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</si>
  <si>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</si>
  <si>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</si>
  <si>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</si>
  <si>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</si>
  <si>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</si>
  <si>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</si>
  <si>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</si>
  <si>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</si>
  <si>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</si>
  <si>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</si>
  <si>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</si>
  <si>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</si>
  <si>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</si>
  <si>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</si>
  <si>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</si>
  <si>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</si>
  <si>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</si>
  <si>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</si>
  <si>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</si>
  <si>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</si>
  <si>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</si>
  <si>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</si>
  <si>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</si>
  <si>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</si>
  <si>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</si>
  <si>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</si>
  <si>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</si>
  <si>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</si>
  <si>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</si>
  <si>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</si>
  <si>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</si>
  <si>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</si>
  <si>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</si>
  <si>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</si>
  <si>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</si>
  <si>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</si>
  <si>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</si>
  <si>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</si>
  <si>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</si>
  <si>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</si>
  <si>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</si>
  <si>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</si>
  <si>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</si>
  <si>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</si>
  <si>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</si>
  <si>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</si>
  <si>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</si>
  <si>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</si>
  <si>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</si>
  <si>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</si>
  <si>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</si>
  <si>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</si>
  <si>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</si>
  <si>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</si>
  <si>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</si>
  <si>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</si>
  <si>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</si>
  <si>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</si>
  <si>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</si>
  <si>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</si>
  <si>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</si>
  <si>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</si>
  <si>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</si>
  <si>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</si>
  <si>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</si>
  <si>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</si>
  <si>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</si>
  <si>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</si>
  <si>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</si>
  <si>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</si>
  <si>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</si>
  <si>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</si>
  <si>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</si>
  <si>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</si>
  <si>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</si>
  <si>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</si>
  <si>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</si>
  <si>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</si>
  <si>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</si>
  <si>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</si>
  <si>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</si>
  <si>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</si>
  <si>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</si>
  <si>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</si>
  <si>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</si>
  <si>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</si>
  <si>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</si>
  <si>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</si>
  <si>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</si>
  <si>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</si>
  <si>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</si>
  <si>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</si>
  <si>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</si>
  <si>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</si>
  <si>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</si>
  <si>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</si>
  <si>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</si>
  <si>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</si>
  <si>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</si>
  <si>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</si>
  <si>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</si>
  <si>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</si>
  <si>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</si>
  <si>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</si>
  <si>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</si>
  <si>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</si>
  <si>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</si>
  <si>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</si>
  <si>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</si>
  <si>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</si>
  <si>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</si>
  <si>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</si>
  <si>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</si>
  <si>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</si>
  <si>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</si>
  <si>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</si>
  <si>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</si>
  <si>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</si>
  <si>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</si>
  <si>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</si>
  <si>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</si>
  <si>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</si>
  <si>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</si>
  <si>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</si>
  <si>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</si>
  <si>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</si>
  <si>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</si>
  <si>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</si>
  <si>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</si>
  <si>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</si>
  <si>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</si>
  <si>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</si>
  <si>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</si>
  <si>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</si>
  <si>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</si>
  <si>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</si>
  <si>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</si>
  <si>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</si>
  <si>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</si>
  <si>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</si>
  <si>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</si>
  <si>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</si>
  <si>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</si>
  <si>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</si>
  <si>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</si>
  <si>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</si>
  <si>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</si>
  <si>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</si>
  <si>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</si>
  <si>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</si>
  <si>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</si>
  <si>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</si>
  <si>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</si>
  <si>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</si>
  <si>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</si>
  <si>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</si>
  <si>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</si>
  <si>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</si>
  <si>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</si>
  <si>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</si>
  <si>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</si>
  <si>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</si>
  <si>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</si>
  <si>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</si>
  <si>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</si>
  <si>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</si>
  <si>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</si>
  <si>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</si>
  <si>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</si>
  <si>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</si>
  <si>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</si>
  <si>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</si>
  <si>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</si>
  <si>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</si>
  <si>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</si>
  <si>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</si>
  <si>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</si>
  <si>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</si>
  <si>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</si>
  <si>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</si>
  <si>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</si>
  <si>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</si>
  <si>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</si>
  <si>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</si>
  <si>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</si>
  <si>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</si>
  <si>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</si>
  <si>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</si>
  <si>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</si>
  <si>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</si>
  <si>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</si>
  <si>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</si>
  <si>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</si>
  <si>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</si>
  <si>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</si>
  <si>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</si>
  <si>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</si>
  <si>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</si>
  <si>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</si>
  <si>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</si>
  <si>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</si>
  <si>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</si>
  <si>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</si>
  <si>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</si>
  <si>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</si>
  <si>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</si>
  <si>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</si>
  <si>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</si>
  <si>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</si>
  <si>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</si>
  <si>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</si>
  <si>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</si>
  <si>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</si>
  <si>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</si>
  <si>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</si>
  <si>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</si>
  <si>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</si>
  <si>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</si>
  <si>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</si>
  <si>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</si>
  <si>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</si>
  <si>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</si>
  <si>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</si>
  <si>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</si>
  <si>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</si>
  <si>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</si>
  <si>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</si>
  <si>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</si>
  <si>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</si>
  <si>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</si>
  <si>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</si>
  <si>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</si>
  <si>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</si>
  <si>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</si>
  <si>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</si>
  <si>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</si>
  <si>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</si>
  <si>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</si>
  <si>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</si>
  <si>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</si>
  <si>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</si>
  <si>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</si>
  <si>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</si>
  <si>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</si>
  <si>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</si>
  <si>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</si>
  <si>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</si>
  <si>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</si>
  <si>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</si>
  <si>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</si>
  <si>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</si>
  <si>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</si>
  <si>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</si>
  <si>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</si>
  <si>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</si>
  <si>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</si>
  <si>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</si>
  <si>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</si>
  <si>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</si>
  <si>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</si>
  <si>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</si>
  <si>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</si>
  <si>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</si>
  <si>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</si>
  <si>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</si>
  <si>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</si>
  <si>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</si>
  <si>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</si>
  <si>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</si>
  <si>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</si>
  <si>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</si>
  <si>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</si>
  <si>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</si>
  <si>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</si>
  <si>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</si>
  <si>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</si>
  <si>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</si>
  <si>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</si>
  <si>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</si>
  <si>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</si>
  <si>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</si>
  <si>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</si>
  <si>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</si>
  <si>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</si>
  <si>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</si>
  <si>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</si>
  <si>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</si>
  <si>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</si>
  <si>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</si>
  <si>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</si>
  <si>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</si>
  <si>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</si>
  <si>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</si>
  <si>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</si>
  <si>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</si>
  <si>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</si>
  <si>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</si>
  <si>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</si>
  <si>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</si>
  <si>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</si>
  <si>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</si>
  <si>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</si>
  <si>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</si>
  <si>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</si>
  <si>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</si>
  <si>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</si>
  <si>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</si>
  <si>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</si>
  <si>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</si>
  <si>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</si>
  <si>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</si>
  <si>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</si>
  <si>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</si>
  <si>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</si>
  <si>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</si>
  <si>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</si>
  <si>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</si>
  <si>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</si>
  <si>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</si>
  <si>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</si>
  <si>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</si>
  <si>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</si>
  <si>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</si>
  <si>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</si>
  <si>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</si>
  <si>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</si>
  <si>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</si>
  <si>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</si>
  <si>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</si>
  <si>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</si>
  <si>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</si>
  <si>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</si>
  <si>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</si>
  <si>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</si>
  <si>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</si>
  <si>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</si>
  <si>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</si>
  <si>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</si>
  <si>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</si>
  <si>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</si>
  <si>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</si>
  <si>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</si>
  <si>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</si>
  <si>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</si>
  <si>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</si>
  <si>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</si>
  <si>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</si>
  <si>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</si>
  <si>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</si>
  <si>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</si>
  <si>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</si>
  <si>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</si>
  <si>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</si>
  <si>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</si>
  <si>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</si>
  <si>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</si>
  <si>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</si>
  <si>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</si>
  <si>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</si>
  <si>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</si>
  <si>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</si>
  <si>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</si>
  <si>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</si>
  <si>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</si>
  <si>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</si>
  <si>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</si>
  <si>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</si>
  <si>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</si>
  <si>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</si>
  <si>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</si>
  <si>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</si>
  <si>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</si>
  <si>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</si>
  <si>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</si>
  <si>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</si>
  <si>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</si>
  <si>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</si>
  <si>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</si>
  <si>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</si>
  <si>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</si>
  <si>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</si>
  <si>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</si>
  <si>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</si>
  <si>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</si>
  <si>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</si>
  <si>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</si>
  <si>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</si>
  <si>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</si>
  <si>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</si>
  <si>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</si>
  <si>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</si>
  <si>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</si>
  <si>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</si>
  <si>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</si>
  <si>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</si>
  <si>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</si>
  <si>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</si>
  <si>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</si>
  <si>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</si>
  <si>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</si>
  <si>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</si>
  <si>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</si>
  <si>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</si>
  <si>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</si>
  <si>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</si>
  <si>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</si>
  <si>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</si>
  <si>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</si>
  <si>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</si>
  <si>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</si>
  <si>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</si>
  <si>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</si>
  <si>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</si>
  <si>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</si>
  <si>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</si>
  <si>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</si>
  <si>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</si>
  <si>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</si>
  <si>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</si>
  <si>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</si>
  <si>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</si>
  <si>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</si>
  <si>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</si>
  <si>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</si>
  <si>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</si>
  <si>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</si>
  <si>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</si>
  <si>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</si>
  <si>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</si>
  <si>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</si>
  <si>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</si>
  <si>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</si>
  <si>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</si>
  <si>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</si>
  <si>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</si>
  <si>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</si>
  <si>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</si>
  <si>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</si>
  <si>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</si>
  <si>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</si>
  <si>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</si>
  <si>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</si>
  <si>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</si>
  <si>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</si>
  <si>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</si>
  <si>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</si>
  <si>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</si>
  <si>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</si>
  <si>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</si>
  <si>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</si>
  <si>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</si>
  <si>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</si>
  <si>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</si>
  <si>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</si>
  <si>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</si>
  <si>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</si>
  <si>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</si>
  <si>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</si>
  <si>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</si>
  <si>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</si>
  <si>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</si>
  <si>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</si>
  <si>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</si>
  <si>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</si>
  <si>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</si>
  <si>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</si>
  <si>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</si>
  <si>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</si>
  <si>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</si>
  <si>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</si>
  <si>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</si>
  <si>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</si>
  <si>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</si>
  <si>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</si>
  <si>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</si>
  <si>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</si>
  <si>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</si>
  <si>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</si>
  <si>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</si>
  <si>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</si>
  <si>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</si>
  <si>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</si>
  <si>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</si>
  <si>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</si>
  <si>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</si>
  <si>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</si>
  <si>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</si>
  <si>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</si>
  <si>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</si>
  <si>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</si>
  <si>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</si>
  <si>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</si>
  <si>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</si>
  <si>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</si>
  <si>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</si>
  <si>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</si>
  <si>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</si>
  <si>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</si>
  <si>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</si>
  <si>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</si>
  <si>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</si>
  <si>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</si>
  <si>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</si>
  <si>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</si>
  <si>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</si>
  <si>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</si>
  <si>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</si>
  <si>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</si>
  <si>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</si>
  <si>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</si>
  <si>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</si>
  <si>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</si>
  <si>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</si>
  <si>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</si>
  <si>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</si>
  <si>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</si>
  <si>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</si>
  <si>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</si>
  <si>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</si>
  <si>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</si>
  <si>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</si>
  <si>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</si>
  <si>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</si>
  <si>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</si>
  <si>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</si>
  <si>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</si>
  <si>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</si>
  <si>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</si>
  <si>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</si>
  <si>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</si>
  <si>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</si>
  <si>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</si>
  <si>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</si>
  <si>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</si>
  <si>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</si>
  <si>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</si>
  <si>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</si>
  <si>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</si>
  <si>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</si>
  <si>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</si>
  <si>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</si>
  <si>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</si>
  <si>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</si>
  <si>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</si>
  <si>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</si>
  <si>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</si>
  <si>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</si>
  <si>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</si>
  <si>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</si>
  <si>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</si>
  <si>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</si>
  <si>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</si>
  <si>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</si>
  <si>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</si>
  <si>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</si>
  <si>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</si>
  <si>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</si>
  <si>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</si>
  <si>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</si>
  <si>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</si>
  <si>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</si>
  <si>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</si>
  <si>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</si>
  <si>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</si>
  <si>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</si>
  <si>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</si>
  <si>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</si>
  <si>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</si>
  <si>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</si>
  <si>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</si>
  <si>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</si>
  <si>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</si>
  <si>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</si>
  <si>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</si>
  <si>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</si>
  <si>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</si>
  <si>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</si>
  <si>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</si>
  <si>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</si>
  <si>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</si>
  <si>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</si>
  <si>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</si>
  <si>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</si>
  <si>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</si>
  <si>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</si>
  <si>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</si>
  <si>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</si>
  <si>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</si>
  <si>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</si>
  <si>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</si>
  <si>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</si>
  <si>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</si>
  <si>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</si>
  <si>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</si>
  <si>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</si>
  <si>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</si>
  <si>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</si>
  <si>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</si>
  <si>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</si>
  <si>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</si>
  <si>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</si>
  <si>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</si>
  <si>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</si>
  <si>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</si>
  <si>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</si>
  <si>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</si>
  <si>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</si>
  <si>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</si>
  <si>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</si>
  <si>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</si>
  <si>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</si>
  <si>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</si>
  <si>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</si>
  <si>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</si>
  <si>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</si>
  <si>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</si>
  <si>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</si>
  <si>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</si>
  <si>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</si>
  <si>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</si>
  <si>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</si>
  <si>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</si>
  <si>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</si>
  <si>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</si>
  <si>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</si>
  <si>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</si>
  <si>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</si>
  <si>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</si>
  <si>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</si>
  <si>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</si>
  <si>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</si>
  <si>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</si>
  <si>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</si>
  <si>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</si>
  <si>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</si>
  <si>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</si>
  <si>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</si>
  <si>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</si>
  <si>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</si>
  <si>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</si>
  <si>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</si>
  <si>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</si>
  <si>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</si>
  <si>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</si>
  <si>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</si>
  <si>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</si>
  <si>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</si>
  <si>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</si>
  <si>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</si>
  <si>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</si>
  <si>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</si>
  <si>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</si>
  <si>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</si>
  <si>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</si>
  <si>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</si>
  <si>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</si>
  <si>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</si>
  <si>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</si>
  <si>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</si>
  <si>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</si>
  <si>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</si>
  <si>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</si>
  <si>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</si>
  <si>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</si>
  <si>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</si>
  <si>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</si>
  <si>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</si>
  <si>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</si>
  <si>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</si>
  <si>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</si>
  <si>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</si>
  <si>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</si>
  <si>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</si>
  <si>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</si>
  <si>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</si>
  <si>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</si>
  <si>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</si>
  <si>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</si>
  <si>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</si>
  <si>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</si>
  <si>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</si>
  <si>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</si>
  <si>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</si>
  <si>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</si>
  <si>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</si>
  <si>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</si>
  <si>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</si>
  <si>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</si>
  <si>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</si>
  <si>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</si>
  <si>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</si>
  <si>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</si>
  <si>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</si>
  <si>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</si>
  <si>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</si>
  <si>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</si>
  <si>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</si>
  <si>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</si>
  <si>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</si>
  <si>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</si>
  <si>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</si>
  <si>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</si>
  <si>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</si>
  <si>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</si>
  <si>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</si>
  <si>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</si>
  <si>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</si>
  <si>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</si>
  <si>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</si>
  <si>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</si>
  <si>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</si>
  <si>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</si>
  <si>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</si>
  <si>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</si>
  <si>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</si>
  <si>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</si>
  <si>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</si>
  <si>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</si>
  <si>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</si>
  <si>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</si>
  <si>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</si>
  <si>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</si>
  <si>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</si>
  <si>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</si>
  <si>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</si>
  <si>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</si>
  <si>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</si>
  <si>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</si>
  <si>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</si>
  <si>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</si>
  <si>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</si>
  <si>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</si>
  <si>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</si>
  <si>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</si>
  <si>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</si>
  <si>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</si>
  <si>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</si>
  <si>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</si>
  <si>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</si>
  <si>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</si>
  <si>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</si>
  <si>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</si>
  <si>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</si>
  <si>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</si>
  <si>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</si>
  <si>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</si>
  <si>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</si>
  <si>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</si>
  <si>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</si>
  <si>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</si>
  <si>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</si>
  <si>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</si>
  <si>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</si>
  <si>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</si>
  <si>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</si>
  <si>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</si>
  <si>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</si>
  <si>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</si>
  <si>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</si>
  <si>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</si>
  <si>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</si>
  <si>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</si>
  <si>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</si>
  <si>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</si>
  <si>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</si>
  <si>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</si>
  <si>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</si>
  <si>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</si>
  <si>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</si>
  <si>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</si>
  <si>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</si>
  <si>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</si>
  <si>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</si>
  <si>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</si>
  <si>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</si>
  <si>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</si>
  <si>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</si>
  <si>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</si>
  <si>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</si>
  <si>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</si>
  <si>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</si>
  <si>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</si>
  <si>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</si>
  <si>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</si>
  <si>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</si>
  <si>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</si>
  <si>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</si>
  <si>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</si>
  <si>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</si>
  <si>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</si>
  <si>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</si>
  <si>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</si>
  <si>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</si>
  <si>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</si>
  <si>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</si>
  <si>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</si>
  <si>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</si>
  <si>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</si>
  <si>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</si>
  <si>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</si>
  <si>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</si>
  <si>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</si>
  <si>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</si>
  <si>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</si>
  <si>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</si>
  <si>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</si>
  <si>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</si>
  <si>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</si>
  <si>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</si>
  <si>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</si>
  <si>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</si>
  <si>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</si>
  <si>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</si>
  <si>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</si>
  <si>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</si>
  <si>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</si>
  <si>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</si>
  <si>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</si>
  <si>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</si>
  <si>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</si>
  <si>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</si>
  <si>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</si>
  <si>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</si>
  <si>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</si>
  <si>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</si>
  <si>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</si>
  <si>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</si>
  <si>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</si>
  <si>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</si>
  <si>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</si>
  <si>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</si>
  <si>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</si>
  <si>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</si>
  <si>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</si>
  <si>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</si>
  <si>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</si>
  <si>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</si>
  <si>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</si>
  <si>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</si>
  <si>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</si>
  <si>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</si>
  <si>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</si>
  <si>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</si>
  <si>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</si>
  <si>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</si>
  <si>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</si>
  <si>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</si>
  <si>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</si>
  <si>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</si>
  <si>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</si>
  <si>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</si>
  <si>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</si>
  <si>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</si>
  <si>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</si>
  <si>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</si>
  <si>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</si>
  <si>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</si>
  <si>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</si>
  <si>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</si>
  <si>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</si>
  <si>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</si>
  <si>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</si>
  <si>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</si>
  <si>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</si>
  <si>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</si>
  <si>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</si>
  <si>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</si>
  <si>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</si>
  <si>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</si>
  <si>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</si>
  <si>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</si>
  <si>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</si>
  <si>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</si>
  <si>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</si>
  <si>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</si>
  <si>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</si>
  <si>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</si>
  <si>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</si>
  <si>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</si>
  <si>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</si>
  <si>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</si>
  <si>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</si>
  <si>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</si>
  <si>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</si>
  <si>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</si>
  <si>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</si>
  <si>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</si>
  <si>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</si>
  <si>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</si>
  <si>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</si>
  <si>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</si>
  <si>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</si>
  <si>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</si>
  <si>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</si>
  <si>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</si>
  <si>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</si>
  <si>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</si>
  <si>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</si>
  <si>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</si>
  <si>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</si>
  <si>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</si>
  <si>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</si>
  <si>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</si>
  <si>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</si>
  <si>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</si>
  <si>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</si>
  <si>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</si>
  <si>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</si>
  <si>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</si>
  <si>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</si>
  <si>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</si>
  <si>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</si>
  <si>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</si>
  <si>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</si>
  <si>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</si>
  <si>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</si>
  <si>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</si>
  <si>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</si>
  <si>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</si>
  <si>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</si>
  <si>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</si>
  <si>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</si>
  <si>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</si>
  <si>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</si>
  <si>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</si>
  <si>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</si>
  <si>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</si>
  <si>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</si>
  <si>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</si>
  <si>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</si>
  <si>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</si>
  <si>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</si>
  <si>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</si>
  <si>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</si>
  <si>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</si>
  <si>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</si>
  <si>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</si>
  <si>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</si>
  <si>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</si>
  <si>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</si>
  <si>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</si>
  <si>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</si>
  <si>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</si>
  <si>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</si>
  <si>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</si>
  <si>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</si>
  <si>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</si>
  <si>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</si>
  <si>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</si>
  <si>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</si>
  <si>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</si>
  <si>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</si>
  <si>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</si>
  <si>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</si>
  <si>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</si>
  <si>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</si>
  <si>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</si>
  <si>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</si>
  <si>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</si>
  <si>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</si>
  <si>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</si>
  <si>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</si>
  <si>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</si>
  <si>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</si>
  <si>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</si>
  <si>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</si>
  <si>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</si>
  <si>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</si>
  <si>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</si>
  <si>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</si>
  <si>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</si>
  <si>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</si>
  <si>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</si>
  <si>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</si>
  <si>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</si>
  <si>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</si>
  <si>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</si>
  <si>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</si>
  <si>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</si>
  <si>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</si>
  <si>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</si>
  <si>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</si>
  <si>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</si>
  <si>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</si>
  <si>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</si>
  <si>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</si>
  <si>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</si>
  <si>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</si>
  <si>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</si>
  <si>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</si>
  <si>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</si>
  <si>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</si>
  <si>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</si>
  <si>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</si>
  <si>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</si>
  <si>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</si>
  <si>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</si>
  <si>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</si>
  <si>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</si>
  <si>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</si>
  <si>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</si>
  <si>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</si>
  <si>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</si>
  <si>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</si>
  <si>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</si>
  <si>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</si>
  <si>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</si>
  <si>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</si>
  <si>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</si>
  <si>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</si>
  <si>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</si>
  <si>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</si>
  <si>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</si>
  <si>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</si>
  <si>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</si>
  <si>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</si>
  <si>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</si>
  <si>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</si>
  <si>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</si>
  <si>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</si>
  <si>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</si>
  <si>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</si>
  <si>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</si>
  <si>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</si>
  <si>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</si>
  <si>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</si>
  <si>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</si>
  <si>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</si>
  <si>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</si>
  <si>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</si>
  <si>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</si>
  <si>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</si>
  <si>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</si>
  <si>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</si>
  <si>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</si>
  <si>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</si>
  <si>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</si>
  <si>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</si>
  <si>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</si>
  <si>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</si>
  <si>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</si>
  <si>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</si>
  <si>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</si>
  <si>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</si>
  <si>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</si>
  <si>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</si>
  <si>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</si>
  <si>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</si>
  <si>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</si>
  <si>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</si>
  <si>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</si>
  <si>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</si>
  <si>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</si>
  <si>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</si>
  <si>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</si>
  <si>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</si>
  <si>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</si>
  <si>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</si>
  <si>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</si>
  <si>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</si>
  <si>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</si>
  <si>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</si>
  <si>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</si>
  <si>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</si>
  <si>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</si>
  <si>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</si>
  <si>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</si>
  <si>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</si>
  <si>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</si>
  <si>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</si>
  <si>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</si>
  <si>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</si>
  <si>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</si>
  <si>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</si>
  <si>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</si>
  <si>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</si>
  <si>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</si>
  <si>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</si>
  <si>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</si>
  <si>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</si>
  <si>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</si>
  <si>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</si>
  <si>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</si>
  <si>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</si>
  <si>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</si>
  <si>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</si>
  <si>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</si>
  <si>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</si>
  <si>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</si>
  <si>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</si>
  <si>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</si>
  <si>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</si>
  <si>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</si>
  <si>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</si>
  <si>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</si>
  <si>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</si>
  <si>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</si>
  <si>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</si>
  <si>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</si>
  <si>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</si>
  <si>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</si>
  <si>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</si>
  <si>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</si>
  <si>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</si>
  <si>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</si>
  <si>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</si>
  <si>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</si>
  <si>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</si>
  <si>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</si>
  <si>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</si>
  <si>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</si>
  <si>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</si>
  <si>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</si>
  <si>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</si>
  <si>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</si>
  <si>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</si>
  <si>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</si>
  <si>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</si>
  <si>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</si>
  <si>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</si>
  <si>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</si>
  <si>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</si>
  <si>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</si>
  <si>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</si>
  <si>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</si>
  <si>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</si>
  <si>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</si>
  <si>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</si>
  <si>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</si>
  <si>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</si>
  <si>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</si>
  <si>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</si>
  <si>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</si>
  <si>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</si>
  <si>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</si>
  <si>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</si>
  <si>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</si>
  <si>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</si>
  <si>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</si>
  <si>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</si>
  <si>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</si>
  <si>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</si>
  <si>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</si>
  <si>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</si>
  <si>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</si>
  <si>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</si>
  <si>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</si>
  <si>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</si>
  <si>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</si>
  <si>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</si>
  <si>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</si>
  <si>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</si>
  <si>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</si>
  <si>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</si>
  <si>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</si>
  <si>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</si>
  <si>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</si>
  <si>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</si>
  <si>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</si>
  <si>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</si>
  <si>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</si>
  <si>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</si>
  <si>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</si>
  <si>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</si>
  <si>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</si>
  <si>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</si>
  <si>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</si>
  <si>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</si>
  <si>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</si>
  <si>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</si>
  <si>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</si>
  <si>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</si>
  <si>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</si>
  <si>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</si>
  <si>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</si>
  <si>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</si>
  <si>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</si>
  <si>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</si>
  <si>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</si>
  <si>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</si>
  <si>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</si>
  <si>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</si>
  <si>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</si>
  <si>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</si>
  <si>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</si>
  <si>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</si>
  <si>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</si>
  <si>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</si>
  <si>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</si>
  <si>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</si>
  <si>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</si>
  <si>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</si>
  <si>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</si>
  <si>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</si>
  <si>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</si>
  <si>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</si>
  <si>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</si>
  <si>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</si>
  <si>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</si>
  <si>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</si>
  <si>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</si>
  <si>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</si>
  <si>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</si>
  <si>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</si>
  <si>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</si>
  <si>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</si>
  <si>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</si>
  <si>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</si>
  <si>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</si>
  <si>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</si>
  <si>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</si>
  <si>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</si>
  <si>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</si>
  <si>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</si>
  <si>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</si>
  <si>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</si>
  <si>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</si>
  <si>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</si>
  <si>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</si>
  <si>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</si>
  <si>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</si>
  <si>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</si>
  <si>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</si>
  <si>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</si>
  <si>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</si>
  <si>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</si>
  <si>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</si>
  <si>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</si>
  <si>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</si>
  <si>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</si>
  <si>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</si>
  <si>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</si>
  <si>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</si>
  <si>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</si>
  <si>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</si>
  <si>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</si>
  <si>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</si>
  <si>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</si>
  <si>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</si>
  <si>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</si>
  <si>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</si>
  <si>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</si>
  <si>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</si>
  <si>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</si>
  <si>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</si>
  <si>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</si>
  <si>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</si>
  <si>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</si>
  <si>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</si>
  <si>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</si>
  <si>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</si>
  <si>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</si>
  <si>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</si>
  <si>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</si>
  <si>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</si>
  <si>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</si>
  <si>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</si>
  <si>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</si>
  <si>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</si>
  <si>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</si>
  <si>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</si>
  <si>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</si>
  <si>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</si>
  <si>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</si>
  <si>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</si>
  <si>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</si>
  <si>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</si>
  <si>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</si>
  <si>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</si>
  <si>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</si>
  <si>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</si>
  <si>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</si>
  <si>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</si>
  <si>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</si>
  <si>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</si>
  <si>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</si>
  <si>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</si>
  <si>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</si>
  <si>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</si>
  <si>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</si>
  <si>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</si>
  <si>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</si>
  <si>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</si>
  <si>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</si>
  <si>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</si>
  <si>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</si>
  <si>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</si>
  <si>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</si>
  <si>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</si>
  <si>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</si>
  <si>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</si>
  <si>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</si>
  <si>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</si>
  <si>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</si>
  <si>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</si>
  <si>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</si>
  <si>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</si>
  <si>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</si>
  <si>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</si>
  <si>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</si>
  <si>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</si>
  <si>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</si>
  <si>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</si>
  <si>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</si>
  <si>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</si>
  <si>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</si>
  <si>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</si>
  <si>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</si>
  <si>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</si>
  <si>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</si>
  <si>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</si>
  <si>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</si>
  <si>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</si>
  <si>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</si>
  <si>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</si>
  <si>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</si>
  <si>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</si>
  <si>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</si>
  <si>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</si>
  <si>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</si>
  <si>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</si>
  <si>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</si>
  <si>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</si>
  <si>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</si>
  <si>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</si>
  <si>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</si>
  <si>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</si>
  <si>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</si>
  <si>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</si>
  <si>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</si>
  <si>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</si>
  <si>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</si>
  <si>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</si>
  <si>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</si>
  <si>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</si>
  <si>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</si>
  <si>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</si>
  <si>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</si>
  <si>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</si>
  <si>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</si>
  <si>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</si>
  <si>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</si>
  <si>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</si>
  <si>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</si>
  <si>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</si>
  <si>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</si>
  <si>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</si>
  <si>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</si>
  <si>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</si>
  <si>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</si>
  <si>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</si>
  <si>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</si>
  <si>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</si>
  <si>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</si>
  <si>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</si>
  <si>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</si>
  <si>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</si>
  <si>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</si>
  <si>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</si>
  <si>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</si>
  <si>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</si>
  <si>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</si>
  <si>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</si>
  <si>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</si>
  <si>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</si>
  <si>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</si>
  <si>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</si>
  <si>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</si>
  <si>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</si>
  <si>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</si>
  <si>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</si>
  <si>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</si>
  <si>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</si>
  <si>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</si>
  <si>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</si>
  <si>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</si>
  <si>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</si>
  <si>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</si>
  <si>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</si>
  <si>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</si>
  <si>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</si>
  <si>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</si>
  <si>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</si>
  <si>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</si>
  <si>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</si>
  <si>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</si>
  <si>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</si>
  <si>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</si>
  <si>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</si>
  <si>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</si>
  <si>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</si>
  <si>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</si>
  <si>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</si>
  <si>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</si>
  <si>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</si>
  <si>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</si>
  <si>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</si>
  <si>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</si>
  <si>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</si>
  <si>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</si>
  <si>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</si>
  <si>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</si>
  <si>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</si>
  <si>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</si>
  <si>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</si>
  <si>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</si>
  <si>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</si>
  <si>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</si>
  <si>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</si>
  <si>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</si>
  <si>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</si>
  <si>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</si>
  <si>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</si>
  <si>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</si>
  <si>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</si>
  <si>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</si>
  <si>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</si>
  <si>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</si>
  <si>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</si>
  <si>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</si>
  <si>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</si>
  <si>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</si>
  <si>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</si>
  <si>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</si>
  <si>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</si>
  <si>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</si>
  <si>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</si>
  <si>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</si>
  <si>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</si>
  <si>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</si>
  <si>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</si>
  <si>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</si>
  <si>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</si>
  <si>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</si>
  <si>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</si>
  <si>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</si>
  <si>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</si>
  <si>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</si>
  <si>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</si>
  <si>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</si>
  <si>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</si>
  <si>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</si>
  <si>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</si>
  <si>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</si>
  <si>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</si>
  <si>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</si>
  <si>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</si>
  <si>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</si>
  <si>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</si>
  <si>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</si>
  <si>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</si>
  <si>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</si>
  <si>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</si>
  <si>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</si>
  <si>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</si>
  <si>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</si>
  <si>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</si>
  <si>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</si>
  <si>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</si>
  <si>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</si>
  <si>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</si>
  <si>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</si>
  <si>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</si>
  <si>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</si>
  <si>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</si>
  <si>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</si>
  <si>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</si>
  <si>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</si>
  <si>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</si>
  <si>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</si>
  <si>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</si>
  <si>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</si>
  <si>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</si>
  <si>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</si>
  <si>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</si>
  <si>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</si>
  <si>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</si>
  <si>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</si>
  <si>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</si>
  <si>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</si>
  <si>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</si>
  <si>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</si>
  <si>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</si>
  <si>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</si>
  <si>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</si>
  <si>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</si>
  <si>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</si>
  <si>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</si>
  <si>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</si>
  <si>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</si>
  <si>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</si>
  <si>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</si>
  <si>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</si>
  <si>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</si>
  <si>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</si>
  <si>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</si>
  <si>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</si>
  <si>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</si>
  <si>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</si>
  <si>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</si>
  <si>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</si>
  <si>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</si>
  <si>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</si>
  <si>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</si>
  <si>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</si>
  <si>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</si>
  <si>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</si>
  <si>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</si>
  <si>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</si>
  <si>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</si>
  <si>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</si>
  <si>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</si>
  <si>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</si>
  <si>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</si>
  <si>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</si>
  <si>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</si>
  <si>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</si>
  <si>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</si>
  <si>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</si>
  <si>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</si>
  <si>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</si>
  <si>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</si>
  <si>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</si>
  <si>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</si>
  <si>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</si>
  <si>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</si>
  <si>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</si>
  <si>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</si>
  <si>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</si>
  <si>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</si>
  <si>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</si>
  <si>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</si>
  <si>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</si>
  <si>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</si>
  <si>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</si>
  <si>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</si>
  <si>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</si>
  <si>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</si>
  <si>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</si>
  <si>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</si>
  <si>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</si>
  <si>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</si>
  <si>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</si>
  <si>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</si>
  <si>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</si>
  <si>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</si>
  <si>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</si>
  <si>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</si>
  <si>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</si>
  <si>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</si>
  <si>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</si>
  <si>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</si>
  <si>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</si>
  <si>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</si>
  <si>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</si>
  <si>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</si>
  <si>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</si>
  <si>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</si>
  <si>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</si>
  <si>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</si>
  <si>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</si>
  <si>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</si>
  <si>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</si>
  <si>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</si>
  <si>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</si>
  <si>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</si>
  <si>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</si>
  <si>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</si>
  <si>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</si>
  <si>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</si>
  <si>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</si>
  <si>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</si>
  <si>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</si>
  <si>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</si>
  <si>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</si>
  <si>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</si>
  <si>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</si>
  <si>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</si>
  <si>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</si>
  <si>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</si>
  <si>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</si>
  <si>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</si>
  <si>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</si>
  <si>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</si>
  <si>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</si>
  <si>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</si>
  <si>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</si>
  <si>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</si>
  <si>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</si>
  <si>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</si>
  <si>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</si>
  <si>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</si>
  <si>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</si>
  <si>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</si>
  <si>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</si>
  <si>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</si>
  <si>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</si>
  <si>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</si>
  <si>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</si>
  <si>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</si>
  <si>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</si>
  <si>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</si>
  <si>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</si>
  <si>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</si>
  <si>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</si>
  <si>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</si>
  <si>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</si>
  <si>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</si>
  <si>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</si>
  <si>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</si>
  <si>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</si>
  <si>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</si>
  <si>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</si>
  <si>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</si>
  <si>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</si>
  <si>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</si>
  <si>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</si>
  <si>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</si>
  <si>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</si>
  <si>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</si>
  <si>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</si>
  <si>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</si>
  <si>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</si>
  <si>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</si>
  <si>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</si>
  <si>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</si>
  <si>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</si>
  <si>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</si>
  <si>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</si>
  <si>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</si>
  <si>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</si>
  <si>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</si>
  <si>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</si>
  <si>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</si>
  <si>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</si>
  <si>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</si>
  <si>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</si>
  <si>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</si>
  <si>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</si>
  <si>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</si>
  <si>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</si>
  <si>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</si>
  <si>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</si>
  <si>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</si>
  <si>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</si>
  <si>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</si>
  <si>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</si>
  <si>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</si>
  <si>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</si>
  <si>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</si>
  <si>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</si>
  <si>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</si>
  <si>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</si>
  <si>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</si>
  <si>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</si>
  <si>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</si>
  <si>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</si>
  <si>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</si>
  <si>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</si>
  <si>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</si>
  <si>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</si>
  <si>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</si>
  <si>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</si>
  <si>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</si>
  <si>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</si>
  <si>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</si>
  <si>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</si>
  <si>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</si>
  <si>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</si>
  <si>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</si>
  <si>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</si>
  <si>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</si>
  <si>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</si>
  <si>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</si>
  <si>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</si>
  <si>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</si>
  <si>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</si>
  <si>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</si>
  <si>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</si>
  <si>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</si>
  <si>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</si>
  <si>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</si>
  <si>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</si>
  <si>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</si>
  <si>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</si>
  <si>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</si>
  <si>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</si>
  <si>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</si>
  <si>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</si>
  <si>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</si>
  <si>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</si>
  <si>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</si>
  <si>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</si>
  <si>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</si>
  <si>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</si>
  <si>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</si>
  <si>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</si>
  <si>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</si>
  <si>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</si>
  <si>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</si>
  <si>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</si>
  <si>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</si>
  <si>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</si>
  <si>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</si>
  <si>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</si>
  <si>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</si>
  <si>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</si>
  <si>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</si>
  <si>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</si>
  <si>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</si>
  <si>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</si>
  <si>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</si>
  <si>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</si>
  <si>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</si>
  <si>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</si>
  <si>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</si>
  <si>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</si>
  <si>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</si>
  <si>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</si>
  <si>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</si>
  <si>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</si>
  <si>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</si>
  <si>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</si>
  <si>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</si>
  <si>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</si>
  <si>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</si>
  <si>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</si>
  <si>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</si>
  <si>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</si>
  <si>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</si>
  <si>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</si>
  <si>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</si>
  <si>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</si>
  <si>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</si>
  <si>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</si>
  <si>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</si>
  <si>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</si>
  <si>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</si>
  <si>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</si>
  <si>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</si>
  <si>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</si>
  <si>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</si>
  <si>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</si>
  <si>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</si>
  <si>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</si>
  <si>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</si>
  <si>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</si>
  <si>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</si>
  <si>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</si>
  <si>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</si>
  <si>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</si>
  <si>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</si>
  <si>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</si>
  <si>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</si>
  <si>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</si>
  <si>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</si>
  <si>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</si>
  <si>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</si>
  <si>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</si>
  <si>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</si>
  <si>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</si>
  <si>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</si>
  <si>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</si>
  <si>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</si>
  <si>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</si>
  <si>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</si>
  <si>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</si>
  <si>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</si>
  <si>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</si>
  <si>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</si>
  <si>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</si>
  <si>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</si>
  <si>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</si>
  <si>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</si>
  <si>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</si>
  <si>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</si>
  <si>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</si>
  <si>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</si>
  <si>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</si>
  <si>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</si>
  <si>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</si>
  <si>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</si>
  <si>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</si>
  <si>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</si>
  <si>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</si>
  <si>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</si>
  <si>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</si>
  <si>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</si>
  <si>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</si>
  <si>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</si>
  <si>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</si>
  <si>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</si>
  <si>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</si>
  <si>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</si>
  <si>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</si>
  <si>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</si>
  <si>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</si>
  <si>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</si>
  <si>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</si>
  <si>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</si>
  <si>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</si>
  <si>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</si>
  <si>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</si>
  <si>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</si>
  <si>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</si>
  <si>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</si>
  <si>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</si>
  <si>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</si>
  <si>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</si>
  <si>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</si>
  <si>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</si>
  <si>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</si>
  <si>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</si>
  <si>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</si>
  <si>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</si>
  <si>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</si>
  <si>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</si>
  <si>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</si>
  <si>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</si>
  <si>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</si>
  <si>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</si>
  <si>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</si>
  <si>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</si>
  <si>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</si>
  <si>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</si>
  <si>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</si>
  <si>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</si>
  <si>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</si>
  <si>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</si>
  <si>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</si>
  <si>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</si>
  <si>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</si>
  <si>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</si>
  <si>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</si>
  <si>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</si>
  <si>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</si>
  <si>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</si>
  <si>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</si>
  <si>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</si>
  <si>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</si>
  <si>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</si>
  <si>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</si>
  <si>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</si>
  <si>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</si>
  <si>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</si>
  <si>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</si>
  <si>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</si>
  <si>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</si>
  <si>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</si>
  <si>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</si>
  <si>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</si>
  <si>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</si>
  <si>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</si>
  <si>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</si>
  <si>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</si>
  <si>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</si>
  <si>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</si>
  <si>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</si>
  <si>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</si>
  <si>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</si>
  <si>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</si>
  <si>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</si>
  <si>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</si>
  <si>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</si>
  <si>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</si>
  <si>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</si>
  <si>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</si>
  <si>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</si>
  <si>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</si>
  <si>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</si>
  <si>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</si>
  <si>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</si>
  <si>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</si>
  <si>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</si>
  <si>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</si>
  <si>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</si>
  <si>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</si>
  <si>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</si>
  <si>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</si>
  <si>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</si>
  <si>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</si>
  <si>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</si>
  <si>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</si>
  <si>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</si>
  <si>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</si>
  <si>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</si>
  <si>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</si>
  <si>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</si>
  <si>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</si>
  <si>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</si>
  <si>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</si>
  <si>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</si>
  <si>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</si>
  <si>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</si>
  <si>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</si>
  <si>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</si>
  <si>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</si>
  <si>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</si>
  <si>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</si>
  <si>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</si>
  <si>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</si>
  <si>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</si>
  <si>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</si>
  <si>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</si>
  <si>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</si>
  <si>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</si>
  <si>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</si>
  <si>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</si>
  <si>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</si>
  <si>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</si>
  <si>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</si>
  <si>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</si>
  <si>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</si>
  <si>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</si>
  <si>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</si>
  <si>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</si>
  <si>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</si>
  <si>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</si>
  <si>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</si>
  <si>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</si>
  <si>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</si>
  <si>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</si>
  <si>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</si>
  <si>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</si>
  <si>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</si>
  <si>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</si>
  <si>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</si>
  <si>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</si>
  <si>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</si>
  <si>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</si>
  <si>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</si>
  <si>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</si>
  <si>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</si>
  <si>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</si>
  <si>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</si>
  <si>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</si>
  <si>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</si>
  <si>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</si>
  <si>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</si>
  <si>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</si>
  <si>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</si>
  <si>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</si>
  <si>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</si>
  <si>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</si>
  <si>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</si>
  <si>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</si>
  <si>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</si>
  <si>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</si>
  <si>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</si>
  <si>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</si>
  <si>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</si>
  <si>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</si>
  <si>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</si>
  <si>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</si>
  <si>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</si>
  <si>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</si>
  <si>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</si>
  <si>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</si>
  <si>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</si>
  <si>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</si>
  <si>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</si>
  <si>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</si>
  <si>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</si>
  <si>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</si>
  <si>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</si>
  <si>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</si>
  <si>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</si>
  <si>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</si>
  <si>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</si>
  <si>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</si>
  <si>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</si>
  <si>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</si>
  <si>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</si>
  <si>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</si>
  <si>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</si>
  <si>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</si>
  <si>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</si>
  <si>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</si>
  <si>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</si>
  <si>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</si>
  <si>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</si>
  <si>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</si>
  <si>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</si>
  <si>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</si>
  <si>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</si>
  <si>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</si>
  <si>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</si>
  <si>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</si>
  <si>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</si>
  <si>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</si>
  <si>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</si>
  <si>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</si>
  <si>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</si>
  <si>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</si>
  <si>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</si>
  <si>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</si>
  <si>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</si>
  <si>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</si>
  <si>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</si>
  <si>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</si>
  <si>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</si>
  <si>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</si>
  <si>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</si>
  <si>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</si>
  <si>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</si>
  <si>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</si>
  <si>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</si>
  <si>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</si>
  <si>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</si>
  <si>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</si>
  <si>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</si>
  <si>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</si>
  <si>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</si>
  <si>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</si>
  <si>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</si>
  <si>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</si>
  <si>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</si>
  <si>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</si>
  <si>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</si>
  <si>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</si>
  <si>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</si>
  <si>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</si>
  <si>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</si>
  <si>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</si>
  <si>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</si>
  <si>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</si>
  <si>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</si>
  <si>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</si>
  <si>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</si>
  <si>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</si>
  <si>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</si>
  <si>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</si>
  <si>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</si>
  <si>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</si>
  <si>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</si>
  <si>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</si>
  <si>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</si>
  <si>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</si>
  <si>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</si>
  <si>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</si>
  <si>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</si>
  <si>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</si>
  <si>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</si>
  <si>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</si>
  <si>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</si>
  <si>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</si>
  <si>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</si>
  <si>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</si>
  <si>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</si>
  <si>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</si>
  <si>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</si>
  <si>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</si>
  <si>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</si>
  <si>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</si>
  <si>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</si>
  <si>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</si>
  <si>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</si>
  <si>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</si>
  <si>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</si>
  <si>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</si>
  <si>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</si>
  <si>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</si>
  <si>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</si>
  <si>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</si>
  <si>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</si>
  <si>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</si>
  <si>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</si>
  <si>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</si>
  <si>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</si>
  <si>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</si>
  <si>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</si>
  <si>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</si>
  <si>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</si>
  <si>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</si>
  <si>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</si>
  <si>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</si>
  <si>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</si>
  <si>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</si>
  <si>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</si>
  <si>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</si>
  <si>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</si>
  <si>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</si>
  <si>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</si>
  <si>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</si>
  <si>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</si>
  <si>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</si>
  <si>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</si>
  <si>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</si>
  <si>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</si>
  <si>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</si>
  <si>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</si>
  <si>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</si>
  <si>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</si>
  <si>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</si>
  <si>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</si>
  <si>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</si>
  <si>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</si>
  <si>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</si>
  <si>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</si>
  <si>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</si>
  <si>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</si>
  <si>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</si>
  <si>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</si>
  <si>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</si>
  <si>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</si>
  <si>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</si>
  <si>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</si>
  <si>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</si>
  <si>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</si>
  <si>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</si>
  <si>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</si>
  <si>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</si>
  <si>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</si>
  <si>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</si>
  <si>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</si>
  <si>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</si>
  <si>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</si>
  <si>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</si>
  <si>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</si>
  <si>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</si>
  <si>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</si>
  <si>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</si>
  <si>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</si>
  <si>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</si>
  <si>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</si>
  <si>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</si>
  <si>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</si>
  <si>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</si>
  <si>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</si>
  <si>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</si>
  <si>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</si>
  <si>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</si>
  <si>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</si>
  <si>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</si>
  <si>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</si>
  <si>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</si>
  <si>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</si>
  <si>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</si>
  <si>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</si>
  <si>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</si>
  <si>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</si>
  <si>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</si>
  <si>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</si>
  <si>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</si>
  <si>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</si>
  <si>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</si>
  <si>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</si>
  <si>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</si>
  <si>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</si>
  <si>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</si>
  <si>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</si>
  <si>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</si>
  <si>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</si>
  <si>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</si>
  <si>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</si>
  <si>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</si>
  <si>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</si>
  <si>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</si>
  <si>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</si>
  <si>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</si>
  <si>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</si>
  <si>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</si>
  <si>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</si>
  <si>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</si>
  <si>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</si>
  <si>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</si>
  <si>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</si>
  <si>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</si>
  <si>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</si>
  <si>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</si>
  <si>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</si>
  <si>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</si>
  <si>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</si>
  <si>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</si>
  <si>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</si>
  <si>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</si>
  <si>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</si>
  <si>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</si>
  <si>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</si>
  <si>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</si>
  <si>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</si>
  <si>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</si>
  <si>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</si>
  <si>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</si>
  <si>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</si>
  <si>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</si>
  <si>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</si>
  <si>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</si>
  <si>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</si>
  <si>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</si>
  <si>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</si>
  <si>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</si>
  <si>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</si>
  <si>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</si>
  <si>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</si>
  <si>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</si>
  <si>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</si>
  <si>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</si>
  <si>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</si>
  <si>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</si>
  <si>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</si>
  <si>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</si>
  <si>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</si>
  <si>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</si>
  <si>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</si>
  <si>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</si>
  <si>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</si>
  <si>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</si>
  <si>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</si>
  <si>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</si>
  <si>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</si>
  <si>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</si>
  <si>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</si>
  <si>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</si>
  <si>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</si>
  <si>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</si>
  <si>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</si>
  <si>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</si>
  <si>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</si>
  <si>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</si>
  <si>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</si>
  <si>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</si>
  <si>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</si>
  <si>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</si>
  <si>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</si>
  <si>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</si>
  <si>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</si>
  <si>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</si>
  <si>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</si>
  <si>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</si>
  <si>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</si>
  <si>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</si>
  <si>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</si>
  <si>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</si>
  <si>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</si>
  <si>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</si>
  <si>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</si>
  <si>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</si>
  <si>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</si>
  <si>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</si>
  <si>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</si>
  <si>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</si>
  <si>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</si>
  <si>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</si>
  <si>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</si>
  <si>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</si>
  <si>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</si>
  <si>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</si>
  <si>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</si>
  <si>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</si>
  <si>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</si>
  <si>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</si>
  <si>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</si>
  <si>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</si>
  <si>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</si>
  <si>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</si>
  <si>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</si>
  <si>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</si>
  <si>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</si>
  <si>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</si>
  <si>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</si>
  <si>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</si>
  <si>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</si>
  <si>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</si>
  <si>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</si>
  <si>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</si>
  <si>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</si>
  <si>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</si>
  <si>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</si>
  <si>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</si>
  <si>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</si>
  <si>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</si>
  <si>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</si>
  <si>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</si>
  <si>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</si>
  <si>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</si>
  <si>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</si>
  <si>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</si>
  <si>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</si>
  <si>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</si>
  <si>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</si>
  <si>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</si>
  <si>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</si>
  <si>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</si>
  <si>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</si>
  <si>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</si>
  <si>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</si>
  <si>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</si>
  <si>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</si>
  <si>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</si>
  <si>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</si>
  <si>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</si>
  <si>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</si>
  <si>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</si>
  <si>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</si>
  <si>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</si>
  <si>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</si>
  <si>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</si>
  <si>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</si>
  <si>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</si>
  <si>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</si>
  <si>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</si>
  <si>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</si>
  <si>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</si>
  <si>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</si>
  <si>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</si>
  <si>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</si>
  <si>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</si>
  <si>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</si>
  <si>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</si>
  <si>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</si>
  <si>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</si>
  <si>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</si>
  <si>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</si>
  <si>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</si>
  <si>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</si>
  <si>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</si>
  <si>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</si>
  <si>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</si>
  <si>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</si>
  <si>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</si>
  <si>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</si>
  <si>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</si>
  <si>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</si>
  <si>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</si>
  <si>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</si>
  <si>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</si>
  <si>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</si>
  <si>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</si>
  <si>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</si>
  <si>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</si>
  <si>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</si>
  <si>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</si>
  <si>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</si>
  <si>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</si>
  <si>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</si>
  <si>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</si>
  <si>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</si>
  <si>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</si>
  <si>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</si>
  <si>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</si>
  <si>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</si>
  <si>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</si>
  <si>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</si>
  <si>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</si>
  <si>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</si>
  <si>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</si>
  <si>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</si>
  <si>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</si>
  <si>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</si>
  <si>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</si>
  <si>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</si>
  <si>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</si>
  <si>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</si>
  <si>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</si>
  <si>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</si>
  <si>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</si>
  <si>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</si>
  <si>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</si>
  <si>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</si>
  <si>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</si>
  <si>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</si>
  <si>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</si>
  <si>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</si>
  <si>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</si>
  <si>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</si>
  <si>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</si>
  <si>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</si>
  <si>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</si>
  <si>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</si>
  <si>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</si>
  <si>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</si>
  <si>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</si>
  <si>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</si>
  <si>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</si>
  <si>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</si>
  <si>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</si>
  <si>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</si>
  <si>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</si>
  <si>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</si>
  <si>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</si>
  <si>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</si>
  <si>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</si>
  <si>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</si>
  <si>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</si>
  <si>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</si>
  <si>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</si>
  <si>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</si>
  <si>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</si>
  <si>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</si>
  <si>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</si>
  <si>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</si>
  <si>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</si>
  <si>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</si>
  <si>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</si>
  <si>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</si>
  <si>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</si>
  <si>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</si>
  <si>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</si>
  <si>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</si>
  <si>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</si>
  <si>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</si>
  <si>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</si>
  <si>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</si>
  <si>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</si>
  <si>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</si>
  <si>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</si>
  <si>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</si>
  <si>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</si>
  <si>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</si>
  <si>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</si>
  <si>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</si>
  <si>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</si>
  <si>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</si>
  <si>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</si>
  <si>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</si>
  <si>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</si>
  <si>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</si>
  <si>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</si>
  <si>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</si>
  <si>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</si>
  <si>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</si>
  <si>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</si>
  <si>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</si>
  <si>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</si>
  <si>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</si>
  <si>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</si>
  <si>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</si>
  <si>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</si>
  <si>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</si>
  <si>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</si>
  <si>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</si>
  <si>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</si>
  <si>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</si>
  <si>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</si>
  <si>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</si>
  <si>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</si>
  <si>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</si>
  <si>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</si>
  <si>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</si>
  <si>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</si>
  <si>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</si>
  <si>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</si>
  <si>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</si>
  <si>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</si>
  <si>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</si>
  <si>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</si>
  <si>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</si>
  <si>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</si>
  <si>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</si>
  <si>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</si>
  <si>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</si>
  <si>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</si>
  <si>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</si>
  <si>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</si>
  <si>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</si>
  <si>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</si>
  <si>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</si>
  <si>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</si>
  <si>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</si>
  <si>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</si>
  <si>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</si>
  <si>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</si>
  <si>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</si>
  <si>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</si>
  <si>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</si>
  <si>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</si>
  <si>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</si>
  <si>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</si>
  <si>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</si>
  <si>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</si>
  <si>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</si>
  <si>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</si>
  <si>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</si>
  <si>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</si>
  <si>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</si>
  <si>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</si>
  <si>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</si>
  <si>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</si>
  <si>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</si>
  <si>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</si>
  <si>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</si>
  <si>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</si>
  <si>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</si>
  <si>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</si>
  <si>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</si>
  <si>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</si>
  <si>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</si>
  <si>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</si>
  <si>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</si>
  <si>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</si>
  <si>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</si>
  <si>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</si>
  <si>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</si>
  <si>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</si>
  <si>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</si>
  <si>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</si>
  <si>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</si>
  <si>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</si>
  <si>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</si>
  <si>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</si>
  <si>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</si>
  <si>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</si>
  <si>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</si>
  <si>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</si>
  <si>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</si>
  <si>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</si>
  <si>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</si>
  <si>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</si>
  <si>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</si>
  <si>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</si>
  <si>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</si>
  <si>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</si>
  <si>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</si>
  <si>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</si>
  <si>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</si>
  <si>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</si>
  <si>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</si>
  <si>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</si>
  <si>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</si>
  <si>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</si>
  <si>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</si>
  <si>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</si>
  <si>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</si>
  <si>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</si>
  <si>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</si>
  <si>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</si>
  <si>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</si>
  <si>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</si>
  <si>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</si>
  <si>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</si>
  <si>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</si>
  <si>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</si>
  <si>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</si>
  <si>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</si>
  <si>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</si>
  <si>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</si>
  <si>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</si>
  <si>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</si>
  <si>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</si>
  <si>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</si>
  <si>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</si>
  <si>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</si>
  <si>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</si>
  <si>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</si>
  <si>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</si>
  <si>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</si>
  <si>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</si>
  <si>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</si>
  <si>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</si>
  <si>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</si>
  <si>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</si>
  <si>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</si>
  <si>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</si>
  <si>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</si>
  <si>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</si>
  <si>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</si>
  <si>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</si>
  <si>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</si>
  <si>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</si>
  <si>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</si>
  <si>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</si>
  <si>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</si>
  <si>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</si>
  <si>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</si>
  <si>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</si>
  <si>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</si>
  <si>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</si>
  <si>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</si>
  <si>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</si>
  <si>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</si>
  <si>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</si>
  <si>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</si>
  <si>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</si>
  <si>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</si>
  <si>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</si>
  <si>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</si>
  <si>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</si>
  <si>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</si>
  <si>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</si>
  <si>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</si>
  <si>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</si>
  <si>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</si>
  <si>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</si>
  <si>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</si>
  <si>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</si>
  <si>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</si>
  <si>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</si>
  <si>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</si>
  <si>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</si>
  <si>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</si>
  <si>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</si>
  <si>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</si>
  <si>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</si>
  <si>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</si>
  <si>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</si>
  <si>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</si>
  <si>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</si>
  <si>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</si>
  <si>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</si>
  <si>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</si>
  <si>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</si>
  <si>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</si>
  <si>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</si>
  <si>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</si>
  <si>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</si>
  <si>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</si>
  <si>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</si>
  <si>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</si>
  <si>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</si>
  <si>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</si>
  <si>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</si>
  <si>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</si>
  <si>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</si>
  <si>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</si>
  <si>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</si>
  <si>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</si>
  <si>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</si>
  <si>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</si>
  <si>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</si>
  <si>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</si>
  <si>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</si>
  <si>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</si>
  <si>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</si>
  <si>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</si>
  <si>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</si>
  <si>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</si>
  <si>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</si>
  <si>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</si>
  <si>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</si>
  <si>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</si>
  <si>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</si>
  <si>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</si>
  <si>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</si>
  <si>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</si>
  <si>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</si>
  <si>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</si>
  <si>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</si>
  <si>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</si>
  <si>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</si>
  <si>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</si>
  <si>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</si>
  <si>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</si>
  <si>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</si>
  <si>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</si>
  <si>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</si>
  <si>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</si>
  <si>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</si>
  <si>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</si>
  <si>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</si>
  <si>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</si>
  <si>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</si>
  <si>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</si>
  <si>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</si>
  <si>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</si>
  <si>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</si>
  <si>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</si>
  <si>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</si>
  <si>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</si>
  <si>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</si>
  <si>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</si>
  <si>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</si>
  <si>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</si>
  <si>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</si>
  <si>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</si>
  <si>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</si>
  <si>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</si>
  <si>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</si>
  <si>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</si>
  <si>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</si>
  <si>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</si>
  <si>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</si>
  <si>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</si>
  <si>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</si>
  <si>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</si>
  <si>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</si>
  <si>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</si>
  <si>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</si>
  <si>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</si>
  <si>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</si>
  <si>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</si>
  <si>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</si>
  <si>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</si>
  <si>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</si>
  <si>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</si>
  <si>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</si>
  <si>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</si>
  <si>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</si>
  <si>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</si>
  <si>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</si>
  <si>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</si>
  <si>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</si>
  <si>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</si>
  <si>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</si>
  <si>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</si>
  <si>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</si>
  <si>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</si>
  <si>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</si>
  <si>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</si>
  <si>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</si>
  <si>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</si>
  <si>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</si>
  <si>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</si>
  <si>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</si>
  <si>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</si>
  <si>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</si>
  <si>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</si>
  <si>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</si>
  <si>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</si>
  <si>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</si>
  <si>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</si>
  <si>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</si>
  <si>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</si>
  <si>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</si>
  <si>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</si>
  <si>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</si>
  <si>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</si>
  <si>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</si>
  <si>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</si>
  <si>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</si>
  <si>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</si>
  <si>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</si>
  <si>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</si>
  <si>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</si>
  <si>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</si>
  <si>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</si>
  <si>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</si>
  <si>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</si>
  <si>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</si>
  <si>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</si>
  <si>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</si>
  <si>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</si>
  <si>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</si>
  <si>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</si>
  <si>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</si>
  <si>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</si>
  <si>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</si>
  <si>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</si>
  <si>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</si>
  <si>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</si>
  <si>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</si>
  <si>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</si>
  <si>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</si>
  <si>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</si>
  <si>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</si>
  <si>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</si>
  <si>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</si>
  <si>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</si>
  <si>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</si>
  <si>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</si>
  <si>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</si>
  <si>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</si>
  <si>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</si>
  <si>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</si>
  <si>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</si>
  <si>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</si>
  <si>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</si>
  <si>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</si>
  <si>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</si>
  <si>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</si>
  <si>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</si>
  <si>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</si>
  <si>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</si>
  <si>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</si>
  <si>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</si>
  <si>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</si>
  <si>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</si>
  <si>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</si>
  <si>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</si>
  <si>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</si>
  <si>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</si>
  <si>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</si>
  <si>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</si>
  <si>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</si>
  <si>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</si>
  <si>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</si>
  <si>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</si>
  <si>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</si>
  <si>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</si>
  <si>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</si>
  <si>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</si>
  <si>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</si>
  <si>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</si>
  <si>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</si>
  <si>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</si>
  <si>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</si>
  <si>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</si>
  <si>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</si>
  <si>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</si>
  <si>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</si>
  <si>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</si>
  <si>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</si>
  <si>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</si>
  <si>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</si>
  <si>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</si>
  <si>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</si>
  <si>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</si>
  <si>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</si>
  <si>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</si>
  <si>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</si>
  <si>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</si>
  <si>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</si>
  <si>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</si>
  <si>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</si>
  <si>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</si>
  <si>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</si>
  <si>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</si>
  <si>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</si>
  <si>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</si>
  <si>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</si>
  <si>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</si>
  <si>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</si>
  <si>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</si>
  <si>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</si>
  <si>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</si>
  <si>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</si>
  <si>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</si>
  <si>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</si>
  <si>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</si>
  <si>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</si>
  <si>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</si>
  <si>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</si>
  <si>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</si>
  <si>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</si>
  <si>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</si>
  <si>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</si>
  <si>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</si>
  <si>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</si>
  <si>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</si>
  <si>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</si>
  <si>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</si>
  <si>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</si>
  <si>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</si>
  <si>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</si>
  <si>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</si>
  <si>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</si>
  <si>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</si>
  <si>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</si>
  <si>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</si>
  <si>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</si>
  <si>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</si>
  <si>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</si>
  <si>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</si>
  <si>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</si>
  <si>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</si>
  <si>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</si>
  <si>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</si>
  <si>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</si>
  <si>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</si>
  <si>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</si>
  <si>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</si>
  <si>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</si>
  <si>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</si>
  <si>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</si>
  <si>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</si>
  <si>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</si>
  <si>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</si>
  <si>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</si>
  <si>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</si>
  <si>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</si>
  <si>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</si>
  <si>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</si>
  <si>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</si>
  <si>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</si>
  <si>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</si>
  <si>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</si>
  <si>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</si>
  <si>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</si>
  <si>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</si>
  <si>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</si>
  <si>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</si>
  <si>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</si>
  <si>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</si>
  <si>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</si>
  <si>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</si>
  <si>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</si>
  <si>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</si>
  <si>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</si>
  <si>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</si>
  <si>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</si>
  <si>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</si>
  <si>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</si>
  <si>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</si>
  <si>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</si>
  <si>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</si>
  <si>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</si>
  <si>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</si>
  <si>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</si>
  <si>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</si>
  <si>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</si>
  <si>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</si>
  <si>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</si>
  <si>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</si>
  <si>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</si>
  <si>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</si>
  <si>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</si>
  <si>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</si>
  <si>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</si>
  <si>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</si>
  <si>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</si>
  <si>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</si>
  <si>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</si>
  <si>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</si>
  <si>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</si>
  <si>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</si>
  <si>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</si>
  <si>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</si>
  <si>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</si>
  <si>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</si>
  <si>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</si>
  <si>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</si>
  <si>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</si>
  <si>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</si>
  <si>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</si>
  <si>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</si>
  <si>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</si>
  <si>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</si>
  <si>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</si>
  <si>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</si>
  <si>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</si>
  <si>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</si>
  <si>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</si>
  <si>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</si>
  <si>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</si>
  <si>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</si>
  <si>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</si>
  <si>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</si>
  <si>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</si>
  <si>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</si>
  <si>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</si>
  <si>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</si>
  <si>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</si>
  <si>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</si>
  <si>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</si>
  <si>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</si>
  <si>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</si>
  <si>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</si>
  <si>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</si>
  <si>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</si>
  <si>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</si>
  <si>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</si>
  <si>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</si>
  <si>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</si>
  <si>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</si>
  <si>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</si>
  <si>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</si>
  <si>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</si>
  <si>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</si>
  <si>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</si>
  <si>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</si>
  <si>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</si>
  <si>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</si>
  <si>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</si>
  <si>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</si>
  <si>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</si>
  <si>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</si>
  <si>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</si>
  <si>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</si>
  <si>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</si>
  <si>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</si>
  <si>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</si>
  <si>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</si>
  <si>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</si>
  <si>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</si>
  <si>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</si>
  <si>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</si>
  <si>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</si>
  <si>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</si>
  <si>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</si>
  <si>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</si>
  <si>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</si>
  <si>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</si>
  <si>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</si>
  <si>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</si>
  <si>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</si>
  <si>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</si>
  <si>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</si>
  <si>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</si>
  <si>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</si>
  <si>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</si>
  <si>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</si>
  <si>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</si>
  <si>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</si>
  <si>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</si>
  <si>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</si>
  <si>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</si>
  <si>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</si>
  <si>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</si>
  <si>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</si>
  <si>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</si>
  <si>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</si>
  <si>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</si>
  <si>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</si>
  <si>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</si>
  <si>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</si>
  <si>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</si>
  <si>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</si>
  <si>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</si>
  <si>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</si>
  <si>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</si>
  <si>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</si>
  <si>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</si>
  <si>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</si>
  <si>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</si>
  <si>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</si>
  <si>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</si>
  <si>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</si>
  <si>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</si>
  <si>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</si>
  <si>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</si>
  <si>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</si>
  <si>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</si>
  <si>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</si>
  <si>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</si>
  <si>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</si>
  <si>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</si>
  <si>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</si>
  <si>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</si>
  <si>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</si>
  <si>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</si>
  <si>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</si>
  <si>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</si>
  <si>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</si>
  <si>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</si>
  <si>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</si>
  <si>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</si>
  <si>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</si>
  <si>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</si>
  <si>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</si>
  <si>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</si>
  <si>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</si>
  <si>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</si>
  <si>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</si>
  <si>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</si>
  <si>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</si>
  <si>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</si>
  <si>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</si>
  <si>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</si>
  <si>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</si>
  <si>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</si>
  <si>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</si>
  <si>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</si>
  <si>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</si>
  <si>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</si>
  <si>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</si>
  <si>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</si>
  <si>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</si>
  <si>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</si>
  <si>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</si>
  <si>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</si>
  <si>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</si>
  <si>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</si>
  <si>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</si>
  <si>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</si>
  <si>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</si>
  <si>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</si>
  <si>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</si>
  <si>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</si>
  <si>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</si>
  <si>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</si>
  <si>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</si>
  <si>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</si>
  <si>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</si>
  <si>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</si>
  <si>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</si>
  <si>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</si>
  <si>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</si>
  <si>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</si>
  <si>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</si>
  <si>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</si>
  <si>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</si>
  <si>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</si>
  <si>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</si>
  <si>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</si>
  <si>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</si>
  <si>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</si>
  <si>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</si>
  <si>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</si>
  <si>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</si>
  <si>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</si>
  <si>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</si>
  <si>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</si>
  <si>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</si>
  <si>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</si>
  <si>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</si>
  <si>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</si>
  <si>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</si>
  <si>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</si>
  <si>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</si>
  <si>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</si>
  <si>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</si>
  <si>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</si>
  <si>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</si>
  <si>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</si>
  <si>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</si>
  <si>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</si>
  <si>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</si>
  <si>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</si>
  <si>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</si>
  <si>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</si>
  <si>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</si>
  <si>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</si>
  <si>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</si>
  <si>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</si>
  <si>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</si>
  <si>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</si>
  <si>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</si>
  <si>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</si>
  <si>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</si>
  <si>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</si>
  <si>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</si>
  <si>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</si>
  <si>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</si>
  <si>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</si>
  <si>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</si>
  <si>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</si>
  <si>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</si>
  <si>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</si>
  <si>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</si>
  <si>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</si>
  <si>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</si>
  <si>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</si>
  <si>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</si>
  <si>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</si>
  <si>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</si>
  <si>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</si>
  <si>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</si>
  <si>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</si>
  <si>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</si>
  <si>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</si>
  <si>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</si>
  <si>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</si>
  <si>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</si>
  <si>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</si>
  <si>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</si>
  <si>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</si>
  <si>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</si>
  <si>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</si>
  <si>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</si>
  <si>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</si>
  <si>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</si>
  <si>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</si>
  <si>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</si>
  <si>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</si>
  <si>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</si>
  <si>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</si>
  <si>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</si>
  <si>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</si>
  <si>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</si>
  <si>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</si>
  <si>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</si>
  <si>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</si>
  <si>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</si>
  <si>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</si>
  <si>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</si>
  <si>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</si>
  <si>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</si>
  <si>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</si>
  <si>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</si>
  <si>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</si>
  <si>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</si>
  <si>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</si>
  <si>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</si>
  <si>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</si>
  <si>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</si>
  <si>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</si>
  <si>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</si>
  <si>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</si>
  <si>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</si>
  <si>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</si>
  <si>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</si>
  <si>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</si>
  <si>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</si>
  <si>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</si>
  <si>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</si>
  <si>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</si>
  <si>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</si>
  <si>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</si>
  <si>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</si>
  <si>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</si>
  <si>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</si>
  <si>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</si>
  <si>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</si>
  <si>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</si>
  <si>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</si>
  <si>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</si>
  <si>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</si>
  <si>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</si>
  <si>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</si>
  <si>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</si>
  <si>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</si>
  <si>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</si>
  <si>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</si>
  <si>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</si>
  <si>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</si>
  <si>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</si>
  <si>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</si>
  <si>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</si>
  <si>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</si>
  <si>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</si>
  <si>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</si>
  <si>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</si>
  <si>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</si>
  <si>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</si>
  <si>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</si>
  <si>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</si>
  <si>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</si>
  <si>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</si>
  <si>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</si>
  <si>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</si>
  <si>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</si>
  <si>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</si>
  <si>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</si>
  <si>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</si>
  <si>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</si>
  <si>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</si>
  <si>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</si>
  <si>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</si>
  <si>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</si>
  <si>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</si>
  <si>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</si>
  <si>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</si>
  <si>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</si>
  <si>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</si>
  <si>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</si>
  <si>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</si>
  <si>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</si>
  <si>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</si>
  <si>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</si>
  <si>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</si>
  <si>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</si>
  <si>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</si>
  <si>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</si>
  <si>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</si>
  <si>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</si>
  <si>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</si>
  <si>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</si>
  <si>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</si>
  <si>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</si>
  <si>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</si>
  <si>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</si>
  <si>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</si>
  <si>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</si>
  <si>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</si>
  <si>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</si>
  <si>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</si>
  <si>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</si>
  <si>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</si>
  <si>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</si>
  <si>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</si>
  <si>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</si>
  <si>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</si>
  <si>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</si>
  <si>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</si>
  <si>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</si>
  <si>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</si>
  <si>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</si>
  <si>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</si>
  <si>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</si>
  <si>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</si>
  <si>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</si>
  <si>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</si>
  <si>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</si>
  <si>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</si>
  <si>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</si>
  <si>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</si>
  <si>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</si>
  <si>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</si>
  <si>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</si>
  <si>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</si>
  <si>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</si>
  <si>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</si>
  <si>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</si>
  <si>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</si>
  <si>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</si>
  <si>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</si>
  <si>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</si>
  <si>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</si>
  <si>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</si>
  <si>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</si>
  <si>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</si>
  <si>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</si>
  <si>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</si>
  <si>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</si>
  <si>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</si>
  <si>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</si>
  <si>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</si>
  <si>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</si>
  <si>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</si>
  <si>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</si>
  <si>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</si>
  <si>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</si>
  <si>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</si>
  <si>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</si>
  <si>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</si>
  <si>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</si>
  <si>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</si>
  <si>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</si>
  <si>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</si>
  <si>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</si>
  <si>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</si>
  <si>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</si>
  <si>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</si>
  <si>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</si>
  <si>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</si>
  <si>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</si>
  <si>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</si>
  <si>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</si>
  <si>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</si>
  <si>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</si>
  <si>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</si>
  <si>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</si>
  <si>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</si>
  <si>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</si>
  <si>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</si>
  <si>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</si>
  <si>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</si>
  <si>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</si>
  <si>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</si>
  <si>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</si>
  <si>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</si>
  <si>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</si>
  <si>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</si>
  <si>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</si>
  <si>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</si>
  <si>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</si>
  <si>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</si>
  <si>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</si>
  <si>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</si>
  <si>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</si>
  <si>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</si>
  <si>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</si>
  <si>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</si>
  <si>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</si>
  <si>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</si>
  <si>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</si>
  <si>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</si>
  <si>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</si>
  <si>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</si>
  <si>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</si>
  <si>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</si>
  <si>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</si>
  <si>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</si>
  <si>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</si>
  <si>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</si>
  <si>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</si>
  <si>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</si>
  <si>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</si>
  <si>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</si>
  <si>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</si>
  <si>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</si>
  <si>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</si>
  <si>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</si>
  <si>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</si>
  <si>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</si>
  <si>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</si>
  <si>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</si>
  <si>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</si>
  <si>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</si>
  <si>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</si>
  <si>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</si>
  <si>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</si>
  <si>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</si>
  <si>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</si>
  <si>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</si>
  <si>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</si>
  <si>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</si>
  <si>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</si>
  <si>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</si>
  <si>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</si>
  <si>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</si>
  <si>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</si>
  <si>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</si>
  <si>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</si>
  <si>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</si>
  <si>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</si>
  <si>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</si>
  <si>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</si>
  <si>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</si>
  <si>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</si>
  <si>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</si>
  <si>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</si>
  <si>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</si>
  <si>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</si>
  <si>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</si>
  <si>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</si>
  <si>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</si>
  <si>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</si>
  <si>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</si>
  <si>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</si>
  <si>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</si>
  <si>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</si>
  <si>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</si>
  <si>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</si>
  <si>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</si>
  <si>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</si>
  <si>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</si>
  <si>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</si>
  <si>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</si>
  <si>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</si>
  <si>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</si>
  <si>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</si>
  <si>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</si>
  <si>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</si>
  <si>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</si>
  <si>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</si>
  <si>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</si>
  <si>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</si>
  <si>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</si>
  <si>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</si>
  <si>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</si>
  <si>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</si>
  <si>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</si>
  <si>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</si>
  <si>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</si>
  <si>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</si>
  <si>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</si>
  <si>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</si>
  <si>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</si>
  <si>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</si>
  <si>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</si>
  <si>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</si>
  <si>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</si>
  <si>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</si>
  <si>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</si>
  <si>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</si>
  <si>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</si>
  <si>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</si>
  <si>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</si>
  <si>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</si>
  <si>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</si>
  <si>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</si>
  <si>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</si>
  <si>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</si>
  <si>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</si>
  <si>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</si>
  <si>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</si>
  <si>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</si>
  <si>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</si>
  <si>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</si>
  <si>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</si>
  <si>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</si>
  <si>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</si>
  <si>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</si>
  <si>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</si>
  <si>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</si>
  <si>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</si>
  <si>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</si>
  <si>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</si>
  <si>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</si>
  <si>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</si>
  <si>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</si>
  <si>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</si>
  <si>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</si>
  <si>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</si>
  <si>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</si>
  <si>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</si>
  <si>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</si>
  <si>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</si>
  <si>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</si>
  <si>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</si>
  <si>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</si>
  <si>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</si>
  <si>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</si>
  <si>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</si>
  <si>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</si>
  <si>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</si>
  <si>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</si>
  <si>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</si>
  <si>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</si>
  <si>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</si>
  <si>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</si>
  <si>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</si>
  <si>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</si>
  <si>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</si>
  <si>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</si>
  <si>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</si>
  <si>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</si>
  <si>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</si>
  <si>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</si>
  <si>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</si>
  <si>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</si>
  <si>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</si>
  <si>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</si>
  <si>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</si>
  <si>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</si>
  <si>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</si>
  <si>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</si>
  <si>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</si>
  <si>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</si>
  <si>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</si>
  <si>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</si>
  <si>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</si>
  <si>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</si>
  <si>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</si>
  <si>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</si>
  <si>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</si>
  <si>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</si>
  <si>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</si>
  <si>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</si>
  <si>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</si>
  <si>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</si>
  <si>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</si>
  <si>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</si>
  <si>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</si>
  <si>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</si>
  <si>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</si>
  <si>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</si>
  <si>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</si>
  <si>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</si>
  <si>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</si>
  <si>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</si>
  <si>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</si>
  <si>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</si>
  <si>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</si>
  <si>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</si>
  <si>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</si>
  <si>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</si>
  <si>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</si>
  <si>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</si>
  <si>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</si>
  <si>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</si>
  <si>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</si>
  <si>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</si>
  <si>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</si>
  <si>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</si>
  <si>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</si>
  <si>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</si>
  <si>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</si>
  <si>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</si>
  <si>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</si>
  <si>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</si>
  <si>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</si>
  <si>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</si>
  <si>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</si>
  <si>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</si>
  <si>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</si>
  <si>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</si>
  <si>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</si>
  <si>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</si>
  <si>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</si>
  <si>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</si>
  <si>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</si>
  <si>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</si>
  <si>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</si>
  <si>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</si>
  <si>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</si>
  <si>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</si>
  <si>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</si>
  <si>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</si>
  <si>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</si>
  <si>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</si>
  <si>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</si>
  <si>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</si>
  <si>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</si>
  <si>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</si>
  <si>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</si>
  <si>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</si>
  <si>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</si>
  <si>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</si>
  <si>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</si>
  <si>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</si>
  <si>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</si>
  <si>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</si>
  <si>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</si>
  <si>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</si>
  <si>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</si>
  <si>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</si>
  <si>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</si>
  <si>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</si>
  <si>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</si>
  <si>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</si>
  <si>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</si>
  <si>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</si>
  <si>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</si>
  <si>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</si>
  <si>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</si>
  <si>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</si>
  <si>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</si>
  <si>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</si>
  <si>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</si>
  <si>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</si>
  <si>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</si>
  <si>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</si>
  <si>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</si>
  <si>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</si>
  <si>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</si>
  <si>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</si>
  <si>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</si>
  <si>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</si>
  <si>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</si>
  <si>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</si>
  <si>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</si>
  <si>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</si>
  <si>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</si>
  <si>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</si>
  <si>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</si>
  <si>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</si>
  <si>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</si>
  <si>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</si>
  <si>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</si>
  <si>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</si>
  <si>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</si>
  <si>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</si>
  <si>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</si>
  <si>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</si>
  <si>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</si>
  <si>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</si>
  <si>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</si>
  <si>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</si>
  <si>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</si>
  <si>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</si>
  <si>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</si>
  <si>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</si>
  <si>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</si>
  <si>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</si>
  <si>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</si>
  <si>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</si>
  <si>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</si>
  <si>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</si>
  <si>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</si>
  <si>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</si>
  <si>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</si>
  <si>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</si>
  <si>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</si>
  <si>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</si>
  <si>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</si>
  <si>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</si>
  <si>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</si>
  <si>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</si>
  <si>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</si>
  <si>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</si>
  <si>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</si>
  <si>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</si>
  <si>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</si>
  <si>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</si>
  <si>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</si>
  <si>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</si>
  <si>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</si>
  <si>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</si>
  <si>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</si>
  <si>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</si>
  <si>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</si>
  <si>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</si>
  <si>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</si>
  <si>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</si>
  <si>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</si>
  <si>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</si>
  <si>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</si>
  <si>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</si>
  <si>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</si>
  <si>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</si>
  <si>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</si>
  <si>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</si>
  <si>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</si>
  <si>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</si>
  <si>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</si>
  <si>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</si>
  <si>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</si>
  <si>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</si>
  <si>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</si>
  <si>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</si>
  <si>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</si>
  <si>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</si>
  <si>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</si>
  <si>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</si>
  <si>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</si>
  <si>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</si>
  <si>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</si>
  <si>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</si>
  <si>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</si>
  <si>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</si>
  <si>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</si>
  <si>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</si>
  <si>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</si>
  <si>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</si>
  <si>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</si>
  <si>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</si>
  <si>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</si>
  <si>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</si>
  <si>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</si>
  <si>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</si>
  <si>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</si>
  <si>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</si>
  <si>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</si>
  <si>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</si>
  <si>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</si>
  <si>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</si>
  <si>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</si>
  <si>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</si>
  <si>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</si>
  <si>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</si>
  <si>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</si>
  <si>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</si>
  <si>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</si>
  <si>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</si>
  <si>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</si>
  <si>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</si>
  <si>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</si>
  <si>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</si>
  <si>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</si>
  <si>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</si>
  <si>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</si>
  <si>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</si>
  <si>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</si>
  <si>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</si>
  <si>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</si>
  <si>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</si>
  <si>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</si>
  <si>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</si>
  <si>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</si>
  <si>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</si>
  <si>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</si>
  <si>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</si>
  <si>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</si>
  <si>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</si>
  <si>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</si>
  <si>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</si>
  <si>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</si>
  <si>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</si>
  <si>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</si>
  <si>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</si>
  <si>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</si>
  <si>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</si>
  <si>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</si>
  <si>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</si>
  <si>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</si>
  <si>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</si>
  <si>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</si>
  <si>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</si>
  <si>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</si>
  <si>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</si>
  <si>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</si>
  <si>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</si>
  <si>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</si>
  <si>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</si>
  <si>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</si>
  <si>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</si>
  <si>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</si>
  <si>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</si>
  <si>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</si>
  <si>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</si>
  <si>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</si>
  <si>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</si>
  <si>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</si>
  <si>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</si>
  <si>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</si>
  <si>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</si>
  <si>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</si>
  <si>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</si>
  <si>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</si>
  <si>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</si>
  <si>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</si>
  <si>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</si>
  <si>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</si>
  <si>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</si>
  <si>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</si>
  <si>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</si>
  <si>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</si>
  <si>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</si>
  <si>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</si>
  <si>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</si>
  <si>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</si>
  <si>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</si>
  <si>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</si>
  <si>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</si>
  <si>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</si>
  <si>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</si>
  <si>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</si>
  <si>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</si>
  <si>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</si>
  <si>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</si>
  <si>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</si>
  <si>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</si>
  <si>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</si>
  <si>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</si>
  <si>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</si>
  <si>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</si>
  <si>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</si>
  <si>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</si>
  <si>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</si>
  <si>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</si>
  <si>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</si>
  <si>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</si>
  <si>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</si>
  <si>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</si>
  <si>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</si>
  <si>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</si>
  <si>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</si>
  <si>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</si>
  <si>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</si>
  <si>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</si>
  <si>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</si>
  <si>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</si>
  <si>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</si>
  <si>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</si>
  <si>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</si>
  <si>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</si>
  <si>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</si>
  <si>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</si>
  <si>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</si>
  <si>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</si>
  <si>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</si>
  <si>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</si>
  <si>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</si>
  <si>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</si>
  <si>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</si>
  <si>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</si>
  <si>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</si>
  <si>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</si>
  <si>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</si>
  <si>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</si>
  <si>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</si>
  <si>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</si>
  <si>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</si>
  <si>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</si>
  <si>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</si>
  <si>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</si>
  <si>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</si>
  <si>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</si>
  <si>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</si>
  <si>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</si>
  <si>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</si>
  <si>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</si>
  <si>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</si>
  <si>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</si>
  <si>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</si>
  <si>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</si>
  <si>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</si>
  <si>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</si>
  <si>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</si>
  <si>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</si>
  <si>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</si>
  <si>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</si>
  <si>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</si>
  <si>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</si>
  <si>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</si>
  <si>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</si>
  <si>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</si>
  <si>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</si>
  <si>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</si>
  <si>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</si>
  <si>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</si>
  <si>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</si>
  <si>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</si>
  <si>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</si>
  <si>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</si>
  <si>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</si>
  <si>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</si>
  <si>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</si>
  <si>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</si>
  <si>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</si>
  <si>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</si>
  <si>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</si>
  <si>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</si>
  <si>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</si>
  <si>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</si>
  <si>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</si>
  <si>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</si>
  <si>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</si>
  <si>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</si>
  <si>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</si>
  <si>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</si>
  <si>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</si>
  <si>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</si>
  <si>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</si>
  <si>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</si>
  <si>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</si>
  <si>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</si>
  <si>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</si>
  <si>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</si>
  <si>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</si>
  <si>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</si>
  <si>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</si>
  <si>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</si>
  <si>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</si>
  <si>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</si>
  <si>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</si>
  <si>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</si>
  <si>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</si>
  <si>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</si>
  <si>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</si>
  <si>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</si>
  <si>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</si>
  <si>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</si>
  <si>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</si>
  <si>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</si>
  <si>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</si>
  <si>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</si>
  <si>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</si>
  <si>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</si>
  <si>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</si>
  <si>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</si>
  <si>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</si>
  <si>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</si>
  <si>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</si>
  <si>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</si>
  <si>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</si>
  <si>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</si>
  <si>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</si>
  <si>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</si>
  <si>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</si>
  <si>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</si>
  <si>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</si>
  <si>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</si>
  <si>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</si>
  <si>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</si>
  <si>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</si>
  <si>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</si>
  <si>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</si>
  <si>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</si>
  <si>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</si>
  <si>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</si>
  <si>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</si>
  <si>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</si>
  <si>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</si>
  <si>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</si>
  <si>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</si>
  <si>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</si>
  <si>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</si>
  <si>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</si>
  <si>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</si>
  <si>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</si>
  <si>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</si>
  <si>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</si>
  <si>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</si>
  <si>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</si>
  <si>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</si>
  <si>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</si>
  <si>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</si>
  <si>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</si>
  <si>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</si>
  <si>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</si>
  <si>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</si>
  <si>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</si>
  <si>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</si>
  <si>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</si>
  <si>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</si>
  <si>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</si>
  <si>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</si>
  <si>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</si>
  <si>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</si>
  <si>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</si>
  <si>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</si>
  <si>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</si>
  <si>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</si>
  <si>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</si>
  <si>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</si>
  <si>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</si>
  <si>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</si>
  <si>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</si>
  <si>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</si>
  <si>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</si>
  <si>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</si>
  <si>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</si>
  <si>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</si>
  <si>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</si>
  <si>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</si>
  <si>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</si>
  <si>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</si>
  <si>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</si>
  <si>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</si>
  <si>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</si>
  <si>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</si>
  <si>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</si>
  <si>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</si>
  <si>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</si>
  <si>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</si>
  <si>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</si>
  <si>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</si>
  <si>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</si>
  <si>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</si>
  <si>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</si>
  <si>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</si>
  <si>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</si>
  <si>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</si>
  <si>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</si>
  <si>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</si>
  <si>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</si>
  <si>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</si>
  <si>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</si>
  <si>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</si>
  <si>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</si>
  <si>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</si>
  <si>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</si>
  <si>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</si>
  <si>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</si>
  <si>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</si>
  <si>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</si>
  <si>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</si>
  <si>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</si>
  <si>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</si>
  <si>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</si>
  <si>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</si>
  <si>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</si>
  <si>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</si>
  <si>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</si>
  <si>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</si>
  <si>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</si>
  <si>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</si>
  <si>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</si>
  <si>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</si>
  <si>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</si>
  <si>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</si>
  <si>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</si>
  <si>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</si>
  <si>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</si>
  <si>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</si>
  <si>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</si>
  <si>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</si>
  <si>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</si>
  <si>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</si>
  <si>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</si>
  <si>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</si>
  <si>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</si>
  <si>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</si>
  <si>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</si>
  <si>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</si>
  <si>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</si>
  <si>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</si>
  <si>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</si>
  <si>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</si>
  <si>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</si>
  <si>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</si>
  <si>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</si>
  <si>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</si>
  <si>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</si>
  <si>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</si>
  <si>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</si>
  <si>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</si>
  <si>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</si>
  <si>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</si>
  <si>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</si>
  <si>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</si>
  <si>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</si>
  <si>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</si>
  <si>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</si>
  <si>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</si>
  <si>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</si>
  <si>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</si>
  <si>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</si>
  <si>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</si>
  <si>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</si>
  <si>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</si>
  <si>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</si>
  <si>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</si>
  <si>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</si>
  <si>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</si>
  <si>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</si>
  <si>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</si>
  <si>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</si>
  <si>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</si>
  <si>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</si>
  <si>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</si>
  <si>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</si>
  <si>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</si>
  <si>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</si>
  <si>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</si>
  <si>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</si>
  <si>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</si>
  <si>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</si>
  <si>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</si>
  <si>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</si>
  <si>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</si>
  <si>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</si>
  <si>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</si>
  <si>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</si>
  <si>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</si>
  <si>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</si>
  <si>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</si>
  <si>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</si>
  <si>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</si>
  <si>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</si>
  <si>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</si>
  <si>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</si>
  <si>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</si>
  <si>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</si>
  <si>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</si>
  <si>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</si>
  <si>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</si>
  <si>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</si>
  <si>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</si>
  <si>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</si>
  <si>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</si>
  <si>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</si>
  <si>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</si>
  <si>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</si>
  <si>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</si>
  <si>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</si>
  <si>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</si>
  <si>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</si>
  <si>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</si>
  <si>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</si>
  <si>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</si>
  <si>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</si>
  <si>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</si>
  <si>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</si>
  <si>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</si>
  <si>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</si>
  <si>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</si>
  <si>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</si>
  <si>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</si>
  <si>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</si>
  <si>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</si>
  <si>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</si>
  <si>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</si>
  <si>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</si>
  <si>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</si>
  <si>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</si>
  <si>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</si>
  <si>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</si>
  <si>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</si>
  <si>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</si>
  <si>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</si>
  <si>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</si>
  <si>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</si>
  <si>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</si>
  <si>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</si>
  <si>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</si>
  <si>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</si>
  <si>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</si>
  <si>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</si>
  <si>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</si>
  <si>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</si>
  <si>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</si>
  <si>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</si>
  <si>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</si>
  <si>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</si>
  <si>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</si>
  <si>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</si>
  <si>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</si>
  <si>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</si>
  <si>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</si>
  <si>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</si>
  <si>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</si>
  <si>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</si>
  <si>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</si>
  <si>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</si>
  <si>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</si>
  <si>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</si>
  <si>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</si>
  <si>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</si>
  <si>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</si>
  <si>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</si>
  <si>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</si>
  <si>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</si>
  <si>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</si>
  <si>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</si>
  <si>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</si>
  <si>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</si>
  <si>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</si>
  <si>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</si>
  <si>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</si>
  <si>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</si>
  <si>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</si>
  <si>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</si>
  <si>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</si>
  <si>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</si>
  <si>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</si>
  <si>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</si>
  <si>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</si>
  <si>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</si>
  <si>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</si>
  <si>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</si>
  <si>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</si>
  <si>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</si>
  <si>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</si>
  <si>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</si>
  <si>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</si>
  <si>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</si>
  <si>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</si>
  <si>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</si>
  <si>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</si>
  <si>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</si>
  <si>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</si>
  <si>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</si>
  <si>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</si>
  <si>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</si>
  <si>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</si>
  <si>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</si>
  <si>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</si>
  <si>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</si>
  <si>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</si>
  <si>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</si>
  <si>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</si>
  <si>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</si>
  <si>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</si>
  <si>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</si>
  <si>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</si>
  <si>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</si>
  <si>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</si>
  <si>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</si>
  <si>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</si>
  <si>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</si>
  <si>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</si>
  <si>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</si>
  <si>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</si>
  <si>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</si>
  <si>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</si>
  <si>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</si>
  <si>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</si>
  <si>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</si>
  <si>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</si>
  <si>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</si>
  <si>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</si>
  <si>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</si>
  <si>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</si>
  <si>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</si>
  <si>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</si>
  <si>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</si>
  <si>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</si>
  <si>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</si>
  <si>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</si>
  <si>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</si>
  <si>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</si>
  <si>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</si>
  <si>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</si>
  <si>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</si>
  <si>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</si>
  <si>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</si>
  <si>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</si>
  <si>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</si>
  <si>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</si>
  <si>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</si>
  <si>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</si>
  <si>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</si>
  <si>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</si>
  <si>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</si>
  <si>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</si>
  <si>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</si>
  <si>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</si>
  <si>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</si>
  <si>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</si>
  <si>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</si>
  <si>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</si>
  <si>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</si>
  <si>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</si>
  <si>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</si>
  <si>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</si>
  <si>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</si>
  <si>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</si>
  <si>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</si>
  <si>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</si>
  <si>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</si>
  <si>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</si>
  <si>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</si>
  <si>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</si>
  <si>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</si>
  <si>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</si>
  <si>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</si>
  <si>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</si>
  <si>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</si>
  <si>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</si>
  <si>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</si>
  <si>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</si>
  <si>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</si>
  <si>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</si>
  <si>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</si>
  <si>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</si>
  <si>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</si>
  <si>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</si>
  <si>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</si>
  <si>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</si>
  <si>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</si>
  <si>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</si>
  <si>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</si>
  <si>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</si>
  <si>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</si>
  <si>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</si>
  <si>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</si>
  <si>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</si>
  <si>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</si>
  <si>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</si>
  <si>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</si>
  <si>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</si>
  <si>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</si>
  <si>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</si>
  <si>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</si>
  <si>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</si>
  <si>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</si>
  <si>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</si>
  <si>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</si>
  <si>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</si>
  <si>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</si>
  <si>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</si>
  <si>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</si>
  <si>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</si>
  <si>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</si>
  <si>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</si>
  <si>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</si>
  <si>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</si>
  <si>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</si>
  <si>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</si>
  <si>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</si>
  <si>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</si>
  <si>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</si>
  <si>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</si>
  <si>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</si>
  <si>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</si>
  <si>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</si>
  <si>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</si>
  <si>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</si>
  <si>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</si>
  <si>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</si>
  <si>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</si>
  <si>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</si>
  <si>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</si>
  <si>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</si>
  <si>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</si>
  <si>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</si>
  <si>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</si>
  <si>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</si>
  <si>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</si>
  <si>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</si>
  <si>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</si>
  <si>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</si>
  <si>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</si>
  <si>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</si>
  <si>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</si>
  <si>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</si>
  <si>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</si>
  <si>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</si>
  <si>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</si>
  <si>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</si>
  <si>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</si>
  <si>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</si>
  <si>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</si>
  <si>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</si>
  <si>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</si>
  <si>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</si>
  <si>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</si>
  <si>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</si>
  <si>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</si>
  <si>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</si>
  <si>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</si>
  <si>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</si>
  <si>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</si>
  <si>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</si>
  <si>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</si>
  <si>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</si>
  <si>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</si>
  <si>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</si>
  <si>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</si>
  <si>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</si>
  <si>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</si>
  <si>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</si>
  <si>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</si>
  <si>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</si>
  <si>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</si>
  <si>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</si>
  <si>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</si>
  <si>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</si>
  <si>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</si>
  <si>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</si>
  <si>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</si>
  <si>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</si>
  <si>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</si>
  <si>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</si>
  <si>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</si>
  <si>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</si>
  <si>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</si>
  <si>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</si>
  <si>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</si>
  <si>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</si>
  <si>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</si>
  <si>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</si>
  <si>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</si>
  <si>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</si>
  <si>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</si>
  <si>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</si>
  <si>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</si>
  <si>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</si>
  <si>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</si>
  <si>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</si>
  <si>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</si>
  <si>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</si>
  <si>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</si>
  <si>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</si>
  <si>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</si>
  <si>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</si>
  <si>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</si>
  <si>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</si>
  <si>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</si>
  <si>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</si>
  <si>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</si>
  <si>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</si>
  <si>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</si>
  <si>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</si>
  <si>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</si>
  <si>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</si>
  <si>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</si>
  <si>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</si>
  <si>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</si>
  <si>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</si>
  <si>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</si>
  <si>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</si>
  <si>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</si>
  <si>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</si>
  <si>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</si>
  <si>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</si>
  <si>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</si>
  <si>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</si>
  <si>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</si>
  <si>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</si>
  <si>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</si>
  <si>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</si>
  <si>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</si>
  <si>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</si>
  <si>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</si>
  <si>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</si>
  <si>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</si>
  <si>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</si>
  <si>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</si>
  <si>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</si>
  <si>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</si>
  <si>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</si>
  <si>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</si>
  <si>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</si>
  <si>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</si>
  <si>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</si>
  <si>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</si>
  <si>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</si>
  <si>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</si>
  <si>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</si>
  <si>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</si>
  <si>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</si>
  <si>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</si>
  <si>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</si>
  <si>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</si>
  <si>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</si>
  <si>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</si>
  <si>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</si>
  <si>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</si>
  <si>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</si>
  <si>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</si>
  <si>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</si>
  <si>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</si>
  <si>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</si>
  <si>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</si>
  <si>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</si>
  <si>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</si>
  <si>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</si>
  <si>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</si>
  <si>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</si>
  <si>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</si>
  <si>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</si>
  <si>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</si>
  <si>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</si>
  <si>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</si>
  <si>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</si>
  <si>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</si>
  <si>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</si>
  <si>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</si>
  <si>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</si>
  <si>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</si>
  <si>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</si>
  <si>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</si>
  <si>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</si>
  <si>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</si>
  <si>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</si>
  <si>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</si>
  <si>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</si>
  <si>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</si>
  <si>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</si>
  <si>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</si>
  <si>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</si>
  <si>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</si>
  <si>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</si>
  <si>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</si>
  <si>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</si>
  <si>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</si>
  <si>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</si>
  <si>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</si>
  <si>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</si>
  <si>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</si>
  <si>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</si>
  <si>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</si>
  <si>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</si>
  <si>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</si>
  <si>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</si>
  <si>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</si>
  <si>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</si>
  <si>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</si>
  <si>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</si>
  <si>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</si>
  <si>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</si>
  <si>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</si>
  <si>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</si>
  <si>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</si>
  <si>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</si>
  <si>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</si>
  <si>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</si>
  <si>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</si>
  <si>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</si>
  <si>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</si>
  <si>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</si>
  <si>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</si>
  <si>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</si>
  <si>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</si>
  <si>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</si>
  <si>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</si>
  <si>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</si>
  <si>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</si>
  <si>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</si>
  <si>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</si>
  <si>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</si>
  <si>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</si>
  <si>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</si>
  <si>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</si>
  <si>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</si>
  <si>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</si>
  <si>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</si>
  <si>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</si>
  <si>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</si>
  <si>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</si>
  <si>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</si>
  <si>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</si>
  <si>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</si>
  <si>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</si>
  <si>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</si>
  <si>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</si>
  <si>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</si>
  <si>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</si>
  <si>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</si>
  <si>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</si>
  <si>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</si>
  <si>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</si>
  <si>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</si>
  <si>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</si>
  <si>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</si>
  <si>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</si>
  <si>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</si>
  <si>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</si>
  <si>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</si>
  <si>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</si>
  <si>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</si>
  <si>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</si>
  <si>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</si>
  <si>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</si>
  <si>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</si>
  <si>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</si>
  <si>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</si>
  <si>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</si>
  <si>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</si>
  <si>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</si>
  <si>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</si>
  <si>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</si>
  <si>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</si>
  <si>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</si>
  <si>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</si>
  <si>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</si>
  <si>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</si>
  <si>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</si>
  <si>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</si>
  <si>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</si>
  <si>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</si>
  <si>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</si>
  <si>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</si>
  <si>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</si>
  <si>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</si>
  <si>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</si>
  <si>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</si>
  <si>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</si>
  <si>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</si>
  <si>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</si>
  <si>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</si>
  <si>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</si>
  <si>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</si>
  <si>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</si>
  <si>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</si>
  <si>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</si>
  <si>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</si>
  <si>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</si>
  <si>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</si>
  <si>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</si>
  <si>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</si>
  <si>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</si>
  <si>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</si>
  <si>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</si>
  <si>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</si>
  <si>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</si>
  <si>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</si>
  <si>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</si>
  <si>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</si>
  <si>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</si>
  <si>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</si>
  <si>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</si>
  <si>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</si>
  <si>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</si>
  <si>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</si>
  <si>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</si>
  <si>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</si>
  <si>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</si>
  <si>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</si>
  <si>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</si>
  <si>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</si>
  <si>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</si>
  <si>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</si>
  <si>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</si>
  <si>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</si>
  <si>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</si>
  <si>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</si>
  <si>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</si>
  <si>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</si>
  <si>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</si>
  <si>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</si>
  <si>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</si>
  <si>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</si>
  <si>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</si>
  <si>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</si>
  <si>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</si>
  <si>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</si>
  <si>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</si>
  <si>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</si>
  <si>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</si>
  <si>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</si>
  <si>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</si>
  <si>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</si>
  <si>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</si>
  <si>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</si>
  <si>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</si>
  <si>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</si>
  <si>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</si>
  <si>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</si>
  <si>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</si>
  <si>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</si>
  <si>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</si>
  <si>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</si>
  <si>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</si>
  <si>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</si>
  <si>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</si>
  <si>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</si>
  <si>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</si>
  <si>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</si>
  <si>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</si>
  <si>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</si>
  <si>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</si>
  <si>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</si>
  <si>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</si>
  <si>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</si>
  <si>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</si>
  <si>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</si>
  <si>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</si>
  <si>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</si>
  <si>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</si>
  <si>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</si>
  <si>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</si>
  <si>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</si>
  <si>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</si>
  <si>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</si>
  <si>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</si>
  <si>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</si>
  <si>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</si>
  <si>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</si>
  <si>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</si>
  <si>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</si>
  <si>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</si>
  <si>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</si>
  <si>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</si>
  <si>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</si>
  <si>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</si>
  <si>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</si>
  <si>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</si>
  <si>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</si>
  <si>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</si>
  <si>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</si>
  <si>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</si>
  <si>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</si>
  <si>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</si>
  <si>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</si>
  <si>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</si>
  <si>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</si>
  <si>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</si>
  <si>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</si>
  <si>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</si>
  <si>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</si>
  <si>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</si>
  <si>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</si>
  <si>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</si>
  <si>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</si>
  <si>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</si>
  <si>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</si>
  <si>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</si>
  <si>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</si>
  <si>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</si>
  <si>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</si>
  <si>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</si>
  <si>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</si>
  <si>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</si>
  <si>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</si>
  <si>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</si>
  <si>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</si>
  <si>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</si>
  <si>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</si>
  <si>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</si>
  <si>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</si>
  <si>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</si>
  <si>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</si>
  <si>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</si>
  <si>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</si>
  <si>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</si>
  <si>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</si>
  <si>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</si>
  <si>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</si>
  <si>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</si>
  <si>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</si>
  <si>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</si>
  <si>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</si>
  <si>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</si>
  <si>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</si>
  <si>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</si>
  <si>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</si>
  <si>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</si>
  <si>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</si>
  <si>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</si>
  <si>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</si>
  <si>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</si>
  <si>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</si>
  <si>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</si>
  <si>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</si>
  <si>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</si>
  <si>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</si>
  <si>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</si>
  <si>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</si>
  <si>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</si>
  <si>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</si>
  <si>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</si>
  <si>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</si>
  <si>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</si>
  <si>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</si>
  <si>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</si>
  <si>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</si>
  <si>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</si>
  <si>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</si>
  <si>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</si>
  <si>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</si>
  <si>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</si>
  <si>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</si>
  <si>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</si>
  <si>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</si>
  <si>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</si>
  <si>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</si>
  <si>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</si>
  <si>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</si>
  <si>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</si>
  <si>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</si>
  <si>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</si>
  <si>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</si>
  <si>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</si>
  <si>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</si>
  <si>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</si>
  <si>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</si>
  <si>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</si>
  <si>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</si>
  <si>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</si>
  <si>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</si>
  <si>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</si>
  <si>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</si>
  <si>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</si>
  <si>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</si>
  <si>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</si>
  <si>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</si>
  <si>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</si>
  <si>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</si>
  <si>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</si>
  <si>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</si>
  <si>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</si>
  <si>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</si>
  <si>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</si>
  <si>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</si>
  <si>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</si>
  <si>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</si>
  <si>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</si>
  <si>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</si>
  <si>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</si>
  <si>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</si>
  <si>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</si>
  <si>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</si>
  <si>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</si>
  <si>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</si>
  <si>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</si>
  <si>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</si>
  <si>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</si>
  <si>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</si>
  <si>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</si>
  <si>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</si>
  <si>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</si>
  <si>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</si>
  <si>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</si>
  <si>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</si>
  <si>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</si>
  <si>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</si>
  <si>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</si>
  <si>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</si>
  <si>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</si>
  <si>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</si>
  <si>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</si>
  <si>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</si>
  <si>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</si>
  <si>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</si>
  <si>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</si>
  <si>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</si>
  <si>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</si>
  <si>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</si>
  <si>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</si>
  <si>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</si>
  <si>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</si>
  <si>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</si>
  <si>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</si>
  <si>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</si>
  <si>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</si>
  <si>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</si>
  <si>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</si>
  <si>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</si>
  <si>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</si>
  <si>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</si>
  <si>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</si>
  <si>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</si>
  <si>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</si>
  <si>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</si>
  <si>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</si>
  <si>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</si>
  <si>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</si>
  <si>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</si>
  <si>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</si>
  <si>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</si>
  <si>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</si>
  <si>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</si>
  <si>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</si>
  <si>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</si>
  <si>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</si>
  <si>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</si>
  <si>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</si>
  <si>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</si>
  <si>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</si>
  <si>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</si>
  <si>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</si>
  <si>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</si>
  <si>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</si>
  <si>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</si>
  <si>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</si>
  <si>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</si>
  <si>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</si>
  <si>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</si>
  <si>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</si>
  <si>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</si>
  <si>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</si>
  <si>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</si>
  <si>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</si>
  <si>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</si>
  <si>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</si>
  <si>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</si>
  <si>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</si>
  <si>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</si>
  <si>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</si>
  <si>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</si>
  <si>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</si>
  <si>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</si>
  <si>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</si>
  <si>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</si>
  <si>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</si>
  <si>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</si>
  <si>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</si>
  <si>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</si>
  <si>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</si>
  <si>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</si>
  <si>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</si>
  <si>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</si>
  <si>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</si>
  <si>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</si>
  <si>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</si>
  <si>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</si>
  <si>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</si>
  <si>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</si>
  <si>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</si>
  <si>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</si>
  <si>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</si>
  <si>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</si>
  <si>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</si>
  <si>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</si>
  <si>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</si>
  <si>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</si>
  <si>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</si>
  <si>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</si>
  <si>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</si>
  <si>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</si>
  <si>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</si>
  <si>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</si>
  <si>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</si>
  <si>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</si>
  <si>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</si>
  <si>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</si>
  <si>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</si>
  <si>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</si>
  <si>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</si>
  <si>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</si>
  <si>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</si>
  <si>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</si>
  <si>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</si>
  <si>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</si>
  <si>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</si>
  <si>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</si>
  <si>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</si>
  <si>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</si>
  <si>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</si>
  <si>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</si>
  <si>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</si>
  <si>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</si>
  <si>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</si>
  <si>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</si>
  <si>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</si>
  <si>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</si>
  <si>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</si>
  <si>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</si>
  <si>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</si>
  <si>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</si>
  <si>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</si>
  <si>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</si>
  <si>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</si>
  <si>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</si>
  <si>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</si>
  <si>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</si>
  <si>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</si>
  <si>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</si>
  <si>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</si>
  <si>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</si>
  <si>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</si>
  <si>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</si>
  <si>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</si>
  <si>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</si>
  <si>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</si>
  <si>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</si>
  <si>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</si>
  <si>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</si>
  <si>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</si>
  <si>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</si>
  <si>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</si>
  <si>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</si>
  <si>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</si>
  <si>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</si>
  <si>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</si>
  <si>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</si>
  <si>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</si>
  <si>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</si>
  <si>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</si>
  <si>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</si>
  <si>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</si>
  <si>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</si>
  <si>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</si>
  <si>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</si>
  <si>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</si>
  <si>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</si>
  <si>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</si>
  <si>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</si>
  <si>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</si>
  <si>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</si>
  <si>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</si>
  <si>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</si>
  <si>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</si>
  <si>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</si>
  <si>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</si>
  <si>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</si>
  <si>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</si>
  <si>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</si>
  <si>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</si>
  <si>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</si>
  <si>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</si>
  <si>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</si>
  <si>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</si>
  <si>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</si>
  <si>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</si>
  <si>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</si>
  <si>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</si>
  <si>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</si>
  <si>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</si>
  <si>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</si>
  <si>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</si>
  <si>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</si>
  <si>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</si>
  <si>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</si>
  <si>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</si>
  <si>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</si>
  <si>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</si>
  <si>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</si>
  <si>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</si>
  <si>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</si>
  <si>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</si>
  <si>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</si>
  <si>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</si>
  <si>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</si>
  <si>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</si>
  <si>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</si>
  <si>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</si>
  <si>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</si>
  <si>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</si>
  <si>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</si>
  <si>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</si>
  <si>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</si>
  <si>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</si>
  <si>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</si>
  <si>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</si>
  <si>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</si>
  <si>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</si>
  <si>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</si>
  <si>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</si>
  <si>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</si>
  <si>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</si>
  <si>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</si>
  <si>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</si>
  <si>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</si>
  <si>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</si>
  <si>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</si>
  <si>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</si>
  <si>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</si>
  <si>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</si>
  <si>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</si>
  <si>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</si>
  <si>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</si>
  <si>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</si>
  <si>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</si>
  <si>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</si>
  <si>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</si>
  <si>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</si>
  <si>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</si>
  <si>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</si>
  <si>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</si>
  <si>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</si>
  <si>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</si>
  <si>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</si>
  <si>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</si>
  <si>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</si>
  <si>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</si>
  <si>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</si>
  <si>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</si>
  <si>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</si>
  <si>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</si>
  <si>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</si>
  <si>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</si>
  <si>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</si>
  <si>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</si>
  <si>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</si>
  <si>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</si>
  <si>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</si>
  <si>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</si>
  <si>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</si>
  <si>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</si>
  <si>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</si>
  <si>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</si>
  <si>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</si>
  <si>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</si>
  <si>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</si>
  <si>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</si>
  <si>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</si>
  <si>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</si>
  <si>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</si>
  <si>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</si>
  <si>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</si>
  <si>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</si>
  <si>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</si>
  <si>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</si>
  <si>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</si>
  <si>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</si>
  <si>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</si>
  <si>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</si>
  <si>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</si>
  <si>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</si>
  <si>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</si>
  <si>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</si>
  <si>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</si>
  <si>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</si>
  <si>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</si>
  <si>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</si>
  <si>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</si>
  <si>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</si>
  <si>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</si>
  <si>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</si>
  <si>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</si>
  <si>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</si>
  <si>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</si>
  <si>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</si>
  <si>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</si>
  <si>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</si>
  <si>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</si>
  <si>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</si>
  <si>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</si>
  <si>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</si>
  <si>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</si>
  <si>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</si>
  <si>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</si>
  <si>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</si>
  <si>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</si>
  <si>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</si>
  <si>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</si>
  <si>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</si>
  <si>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</si>
  <si>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</si>
  <si>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</si>
  <si>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</si>
  <si>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</si>
  <si>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</si>
  <si>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</si>
  <si>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</si>
  <si>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</si>
  <si>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</si>
  <si>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</si>
  <si>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</si>
  <si>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</si>
  <si>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</si>
  <si>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</si>
  <si>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</si>
  <si>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</si>
  <si>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</si>
  <si>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</si>
  <si>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</si>
  <si>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</si>
  <si>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</si>
  <si>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</si>
  <si>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</si>
  <si>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</si>
  <si>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</si>
  <si>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</si>
  <si>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</si>
  <si>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</si>
  <si>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</si>
  <si>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</si>
  <si>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</si>
  <si>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</si>
  <si>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</si>
  <si>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</si>
  <si>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</si>
  <si>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</si>
  <si>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</si>
  <si>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</si>
  <si>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</si>
  <si>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</si>
  <si>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</si>
  <si>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</si>
  <si>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</si>
  <si>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</si>
  <si>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</si>
  <si>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</si>
  <si>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</si>
  <si>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</si>
  <si>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</si>
  <si>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</si>
  <si>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</si>
  <si>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</si>
  <si>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</si>
  <si>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</si>
  <si>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</si>
  <si>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</si>
  <si>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</si>
  <si>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</si>
  <si>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</si>
  <si>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</si>
  <si>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</si>
  <si>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</si>
  <si>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</si>
  <si>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</si>
  <si>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</si>
  <si>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</si>
  <si>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</si>
  <si>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</si>
  <si>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</si>
  <si>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</si>
  <si>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</si>
  <si>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</si>
  <si>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</si>
  <si>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</si>
  <si>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</si>
  <si>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</si>
  <si>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</si>
  <si>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</si>
  <si>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</si>
  <si>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</si>
  <si>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</si>
  <si>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</si>
  <si>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</si>
  <si>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</si>
  <si>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</si>
  <si>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</si>
  <si>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</si>
  <si>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</si>
  <si>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</si>
  <si>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</si>
  <si>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</si>
  <si>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</si>
  <si>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</si>
  <si>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</si>
  <si>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</si>
  <si>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</si>
  <si>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</si>
  <si>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</si>
  <si>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</si>
  <si>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</si>
  <si>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</si>
  <si>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</si>
  <si>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</si>
  <si>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</si>
  <si>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</si>
  <si>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</si>
  <si>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</si>
  <si>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</si>
  <si>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</si>
  <si>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</si>
  <si>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</si>
  <si>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</si>
  <si>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</si>
  <si>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</si>
  <si>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</si>
  <si>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</si>
  <si>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</si>
  <si>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</si>
  <si>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</si>
  <si>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</si>
  <si>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</si>
  <si>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</si>
  <si>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</si>
  <si>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</si>
  <si>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</si>
  <si>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</si>
  <si>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</si>
  <si>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</si>
  <si>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</si>
  <si>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</si>
  <si>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</si>
  <si>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</si>
  <si>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</si>
  <si>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</si>
  <si>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</si>
  <si>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</si>
  <si>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</si>
  <si>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</si>
  <si>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</si>
  <si>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</si>
  <si>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</si>
  <si>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</si>
  <si>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</si>
  <si>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</si>
  <si>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</si>
  <si>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</si>
  <si>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</si>
  <si>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</si>
  <si>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</si>
  <si>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</si>
  <si>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</si>
  <si>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</si>
  <si>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</si>
  <si>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</si>
  <si>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</si>
  <si>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</si>
  <si>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</si>
  <si>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</si>
  <si>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</si>
  <si>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</si>
  <si>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</si>
  <si>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</si>
  <si>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</si>
  <si>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</si>
  <si>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</si>
  <si>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</si>
  <si>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</si>
  <si>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</si>
  <si>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</si>
  <si>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</si>
  <si>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</si>
  <si>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</si>
  <si>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</si>
  <si>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</si>
  <si>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</si>
  <si>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</si>
  <si>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</si>
  <si>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</si>
  <si>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</si>
  <si>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</si>
  <si>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</si>
  <si>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</si>
  <si>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</si>
  <si>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</si>
  <si>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</si>
  <si>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</si>
  <si>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</si>
  <si>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</si>
  <si>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</si>
  <si>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</si>
  <si>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</si>
  <si>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</si>
  <si>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</si>
  <si>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</si>
  <si>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</si>
  <si>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</si>
  <si>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</si>
  <si>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</si>
  <si>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</si>
  <si>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</si>
  <si>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</si>
  <si>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</si>
  <si>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</si>
  <si>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</si>
  <si>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</si>
  <si>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</si>
  <si>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</si>
  <si>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</si>
  <si>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</si>
  <si>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</si>
  <si>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</si>
  <si>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</si>
  <si>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</si>
  <si>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</si>
  <si>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</si>
  <si>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</si>
  <si>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</si>
  <si>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</si>
  <si>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</si>
  <si>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</si>
  <si>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</si>
  <si>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</si>
  <si>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</si>
  <si>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</si>
  <si>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</si>
  <si>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</si>
  <si>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</si>
  <si>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</si>
  <si>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</si>
  <si>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</si>
  <si>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</si>
  <si>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</si>
  <si>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</si>
  <si>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</si>
  <si>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</si>
  <si>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</si>
  <si>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</si>
  <si>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</si>
  <si>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</si>
  <si>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</si>
  <si>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</si>
  <si>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</si>
  <si>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</si>
  <si>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</si>
  <si>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</si>
  <si>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</si>
  <si>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</si>
  <si>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</si>
  <si>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</si>
  <si>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</si>
  <si>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</si>
  <si>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</si>
  <si>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</si>
  <si>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</si>
  <si>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</si>
  <si>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</si>
  <si>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</si>
  <si>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</si>
  <si>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</si>
  <si>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</si>
  <si>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</si>
  <si>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</si>
  <si>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</si>
  <si>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</si>
  <si>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</si>
  <si>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</si>
  <si>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</si>
  <si>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</si>
  <si>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</si>
  <si>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</si>
  <si>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</si>
  <si>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</si>
  <si>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</si>
  <si>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</si>
  <si>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</si>
  <si>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</si>
  <si>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</si>
  <si>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</si>
  <si>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</si>
  <si>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</si>
  <si>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</si>
  <si>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</si>
  <si>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</si>
  <si>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</si>
  <si>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</si>
  <si>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</si>
  <si>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</si>
  <si>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</si>
  <si>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</si>
  <si>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</si>
  <si>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</si>
  <si>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</si>
  <si>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</si>
  <si>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</si>
  <si>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</si>
  <si>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</si>
  <si>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</si>
  <si>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</si>
  <si>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</si>
  <si>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</si>
  <si>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</si>
  <si>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</si>
  <si>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</si>
  <si>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</si>
  <si>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</si>
  <si>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</si>
  <si>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</si>
  <si>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</si>
  <si>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</si>
  <si>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</si>
  <si>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</si>
  <si>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</si>
  <si>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</si>
  <si>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</si>
  <si>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</si>
  <si>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</si>
  <si>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</si>
  <si>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</si>
  <si>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</si>
  <si>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</si>
  <si>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</si>
  <si>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</si>
  <si>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</si>
  <si>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</si>
  <si>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</si>
  <si>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</si>
  <si>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</si>
  <si>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</si>
  <si>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</si>
  <si>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</si>
  <si>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</si>
  <si>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</si>
  <si>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</si>
  <si>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</si>
  <si>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</si>
  <si>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</si>
  <si>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</si>
  <si>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</si>
  <si>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</si>
  <si>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</si>
  <si>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</si>
  <si>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</si>
  <si>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</si>
  <si>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</si>
  <si>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</si>
  <si>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</si>
  <si>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</si>
  <si>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</si>
  <si>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</si>
  <si>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</si>
  <si>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</si>
  <si>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</si>
  <si>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</si>
  <si>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</si>
  <si>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</si>
  <si>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</si>
  <si>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</si>
  <si>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</si>
  <si>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</si>
  <si>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</si>
  <si>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</si>
  <si>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</si>
  <si>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</si>
  <si>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</si>
  <si>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</si>
  <si>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</si>
  <si>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</si>
  <si>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</si>
  <si>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</si>
  <si>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</si>
  <si>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</si>
  <si>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</si>
  <si>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</si>
  <si>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</si>
  <si>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</si>
  <si>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</si>
  <si>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</si>
  <si>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</si>
  <si>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</si>
  <si>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</si>
  <si>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</si>
  <si>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</si>
  <si>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</si>
  <si>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</si>
  <si>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</si>
  <si>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</si>
  <si>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</si>
  <si>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</si>
  <si>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</si>
  <si>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</si>
  <si>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</si>
  <si>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</si>
  <si>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</si>
  <si>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</si>
  <si>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</si>
  <si>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</si>
  <si>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</si>
  <si>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</si>
  <si>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</si>
  <si>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</si>
  <si>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</si>
  <si>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</si>
  <si>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</si>
  <si>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</si>
  <si>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</si>
  <si>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</si>
  <si>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</si>
  <si>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</si>
  <si>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</si>
  <si>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</si>
  <si>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</si>
  <si>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</si>
  <si>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</si>
  <si>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</si>
  <si>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</si>
  <si>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</si>
  <si>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</si>
  <si>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</si>
  <si>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</si>
  <si>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</si>
  <si>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</si>
  <si>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</si>
  <si>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</si>
  <si>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</si>
  <si>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</si>
  <si>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</si>
  <si>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</si>
  <si>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</si>
  <si>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</si>
  <si>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</si>
  <si>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</si>
  <si>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</si>
  <si>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</si>
  <si>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</si>
  <si>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</si>
  <si>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</si>
  <si>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</si>
  <si>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</si>
  <si>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</si>
  <si>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</si>
  <si>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</si>
  <si>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</si>
  <si>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</si>
  <si>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</si>
  <si>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</si>
  <si>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</si>
  <si>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</si>
  <si>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</si>
  <si>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</si>
  <si>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</si>
  <si>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</si>
  <si>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</si>
  <si>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</si>
  <si>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</si>
  <si>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</si>
  <si>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</si>
  <si>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</si>
  <si>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</si>
  <si>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</si>
  <si>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</si>
  <si>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</si>
  <si>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</si>
  <si>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</si>
  <si>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</si>
  <si>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</si>
  <si>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</si>
  <si>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</si>
  <si>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</si>
  <si>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</si>
  <si>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</si>
  <si>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</si>
  <si>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</si>
  <si>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</si>
  <si>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</si>
  <si>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</si>
  <si>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</si>
  <si>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</si>
  <si>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</si>
  <si>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</si>
  <si>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</si>
  <si>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</si>
  <si>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</si>
  <si>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</si>
  <si>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</si>
  <si>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</si>
  <si>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</si>
  <si>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</si>
  <si>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</si>
  <si>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</si>
  <si>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</si>
  <si>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</si>
  <si>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</si>
  <si>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</si>
  <si>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</si>
  <si>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</si>
  <si>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</si>
  <si>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</si>
  <si>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</si>
  <si>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</si>
  <si>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</si>
  <si>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</si>
  <si>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</si>
  <si>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</si>
  <si>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</si>
  <si>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</si>
  <si>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</si>
  <si>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</si>
  <si>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</si>
  <si>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</si>
  <si>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</si>
  <si>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</si>
  <si>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</si>
  <si>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</si>
  <si>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</si>
  <si>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</si>
  <si>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</si>
  <si>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</si>
  <si>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</si>
  <si>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</si>
  <si>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</si>
  <si>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</si>
  <si>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</si>
  <si>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</si>
  <si>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</si>
  <si>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</si>
  <si>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</si>
  <si>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</si>
  <si>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</si>
  <si>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</si>
  <si>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</si>
  <si>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</si>
  <si>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</si>
  <si>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</si>
  <si>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</si>
  <si>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</si>
  <si>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</si>
  <si>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</si>
  <si>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</si>
  <si>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</si>
  <si>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</si>
  <si>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</si>
  <si>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</si>
  <si>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</si>
  <si>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</si>
  <si>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</si>
  <si>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</si>
  <si>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</si>
  <si>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</si>
  <si>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</si>
  <si>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</si>
  <si>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</si>
  <si>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</si>
  <si>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</si>
  <si>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</si>
  <si>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</si>
  <si>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</si>
  <si>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</si>
  <si>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</si>
  <si>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</si>
  <si>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</si>
  <si>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</si>
  <si>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</si>
  <si>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</si>
  <si>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</si>
  <si>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</si>
  <si>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</si>
  <si>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</si>
  <si>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</si>
  <si>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</si>
  <si>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</si>
  <si>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</si>
  <si>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</si>
  <si>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</si>
  <si>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</si>
  <si>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</si>
  <si>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</si>
  <si>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</si>
  <si>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</si>
  <si>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</si>
  <si>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</si>
  <si>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</si>
  <si>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</si>
  <si>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</si>
  <si>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</si>
  <si>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</si>
  <si>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</si>
  <si>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</si>
  <si>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</si>
  <si>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</si>
  <si>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</si>
  <si>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</si>
  <si>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</si>
  <si>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</si>
  <si>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</si>
  <si>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</si>
  <si>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</si>
  <si>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</si>
  <si>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</si>
  <si>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</si>
  <si>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</si>
  <si>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</si>
  <si>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</si>
  <si>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</si>
  <si>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</si>
  <si>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</si>
  <si>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</si>
  <si>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</si>
  <si>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</si>
  <si>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</si>
  <si>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</si>
  <si>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</si>
  <si>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</si>
  <si>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</si>
  <si>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</si>
  <si>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</si>
  <si>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</si>
  <si>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</si>
  <si>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</si>
  <si>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</si>
  <si>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</si>
  <si>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</si>
  <si>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</si>
  <si>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</si>
  <si>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</si>
  <si>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</si>
  <si>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</si>
  <si>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</si>
  <si>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</si>
  <si>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</si>
  <si>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</si>
  <si>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</si>
  <si>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</si>
  <si>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</si>
  <si>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</si>
  <si>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</si>
  <si>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</si>
  <si>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</si>
  <si>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</si>
  <si>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</si>
  <si>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</si>
  <si>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</si>
  <si>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</si>
  <si>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</si>
  <si>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</si>
  <si>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</si>
  <si>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</si>
  <si>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</si>
  <si>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</si>
  <si>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</si>
  <si>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</si>
  <si>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</si>
  <si>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</si>
  <si>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</si>
  <si>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</si>
  <si>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</si>
  <si>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</si>
  <si>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</si>
  <si>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</si>
  <si>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</si>
  <si>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</si>
  <si>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</si>
  <si>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</si>
  <si>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</si>
  <si>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</si>
  <si>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</si>
  <si>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</si>
  <si>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</si>
  <si>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</si>
  <si>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</si>
  <si>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</si>
  <si>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</si>
  <si>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</si>
  <si>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</si>
  <si>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</si>
  <si>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</si>
  <si>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</si>
  <si>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</si>
  <si>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</si>
  <si>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</si>
  <si>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</si>
  <si>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</si>
  <si>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</si>
  <si>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</si>
  <si>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</si>
  <si>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</si>
  <si>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</si>
  <si>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</si>
  <si>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</si>
  <si>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</si>
  <si>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</si>
  <si>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</si>
  <si>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</si>
  <si>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</si>
  <si>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</si>
  <si>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</si>
  <si>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</si>
  <si>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</si>
  <si>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</si>
  <si>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</si>
  <si>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</si>
  <si>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</si>
  <si>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</si>
  <si>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</si>
  <si>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</si>
  <si>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</si>
  <si>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</si>
  <si>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</si>
  <si>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</si>
  <si>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</si>
  <si>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</si>
  <si>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</si>
  <si>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</si>
  <si>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</si>
  <si>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</si>
  <si>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</si>
  <si>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</si>
  <si>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</si>
  <si>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</si>
  <si>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</si>
  <si>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</si>
  <si>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</si>
  <si>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</si>
  <si>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</si>
  <si>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</si>
  <si>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</si>
  <si>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</si>
  <si>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</si>
  <si>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</si>
  <si>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</si>
  <si>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</si>
  <si>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</si>
  <si>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</si>
  <si>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</si>
  <si>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</si>
  <si>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</si>
  <si>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</si>
  <si>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</si>
  <si>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</si>
  <si>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</si>
  <si>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</si>
  <si>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</si>
  <si>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</si>
  <si>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</si>
  <si>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</si>
  <si>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</si>
  <si>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</si>
  <si>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</si>
  <si>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</si>
  <si>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</si>
  <si>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</si>
  <si>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</si>
  <si>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</si>
  <si>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</si>
  <si>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</si>
  <si>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</si>
  <si>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</si>
  <si>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</si>
  <si>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</si>
  <si>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</si>
  <si>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</si>
  <si>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</si>
  <si>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</si>
  <si>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</si>
  <si>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</si>
  <si>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</si>
  <si>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</si>
  <si>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</si>
  <si>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</si>
  <si>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</si>
  <si>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</si>
  <si>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</si>
  <si>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</si>
  <si>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</si>
  <si>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</si>
  <si>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</si>
  <si>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</si>
  <si>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</si>
  <si>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</si>
  <si>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</si>
  <si>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</si>
  <si>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</si>
  <si>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</si>
  <si>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</si>
  <si>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</si>
  <si>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</si>
  <si>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</si>
  <si>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</si>
  <si>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</si>
  <si>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</si>
  <si>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</si>
  <si>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</si>
  <si>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</si>
  <si>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</si>
  <si>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</si>
  <si>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</si>
  <si>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</si>
  <si>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</si>
  <si>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</si>
  <si>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</si>
  <si>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</si>
  <si>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</si>
  <si>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</si>
  <si>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</si>
  <si>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</si>
  <si>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</si>
  <si>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</si>
  <si>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</si>
  <si>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</si>
  <si>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</si>
  <si>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</si>
  <si>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</si>
  <si>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</si>
  <si>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</si>
  <si>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</si>
  <si>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</si>
  <si>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</si>
  <si>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</si>
  <si>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</si>
  <si>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</si>
  <si>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</si>
  <si>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</si>
  <si>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</si>
  <si>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</si>
  <si>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</si>
  <si>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</si>
  <si>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</si>
  <si>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</si>
  <si>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</si>
  <si>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</si>
  <si>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</si>
  <si>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</si>
  <si>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</si>
  <si>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</si>
  <si>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</si>
  <si>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</si>
  <si>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</si>
  <si>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</si>
  <si>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</si>
  <si>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</si>
  <si>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</si>
  <si>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</si>
  <si>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</si>
  <si>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</si>
  <si>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</si>
  <si>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</si>
  <si>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</si>
  <si>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</si>
  <si>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</si>
  <si>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</si>
  <si>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</si>
  <si>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</si>
  <si>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</si>
  <si>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</si>
  <si>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</si>
  <si>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</si>
  <si>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</si>
  <si>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</si>
  <si>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</si>
  <si>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</si>
  <si>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</si>
  <si>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</si>
  <si>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</si>
  <si>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</si>
  <si>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</si>
  <si>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</si>
  <si>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</si>
  <si>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</si>
  <si>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</si>
  <si>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</si>
  <si>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</si>
  <si>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</si>
  <si>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</si>
  <si>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</si>
  <si>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</si>
  <si>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</si>
  <si>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</si>
  <si>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</si>
  <si>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</si>
  <si>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</si>
  <si>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</si>
  <si>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</si>
  <si>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</si>
  <si>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</si>
  <si>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</si>
  <si>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</si>
  <si>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</si>
  <si>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</si>
  <si>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</si>
  <si>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</si>
  <si>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</si>
  <si>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</si>
  <si>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</si>
  <si>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</si>
  <si>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</si>
  <si>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</si>
  <si>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</si>
  <si>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</si>
  <si>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</si>
  <si>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</si>
  <si>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</si>
  <si>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</si>
  <si>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</si>
  <si>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</si>
  <si>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</si>
  <si>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</si>
  <si>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</si>
  <si>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</si>
  <si>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</si>
  <si>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</si>
  <si>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</si>
  <si>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</si>
  <si>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</si>
  <si>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</si>
  <si>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</si>
  <si>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</si>
  <si>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</si>
  <si>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</si>
  <si>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</si>
  <si>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</si>
  <si>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</si>
  <si>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</si>
  <si>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</si>
  <si>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</si>
  <si>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</si>
  <si>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</si>
  <si>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</si>
  <si>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</si>
  <si>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</si>
  <si>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</si>
  <si>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</si>
  <si>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</si>
  <si>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</si>
  <si>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</si>
  <si>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</si>
  <si>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</si>
  <si>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</si>
  <si>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</si>
  <si>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</si>
  <si>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</si>
  <si>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</si>
  <si>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</si>
  <si>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</si>
  <si>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</si>
  <si>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</si>
  <si>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</si>
  <si>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</si>
  <si>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</si>
  <si>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</si>
  <si>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</si>
  <si>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</si>
  <si>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</si>
  <si>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</si>
  <si>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</si>
  <si>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</si>
  <si>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</si>
  <si>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</si>
  <si>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</si>
  <si>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</si>
  <si>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</si>
  <si>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</si>
  <si>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</si>
  <si>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</si>
  <si>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</si>
  <si>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</si>
  <si>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</si>
  <si>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</si>
  <si>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</si>
  <si>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</si>
  <si>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</si>
  <si>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</si>
  <si>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</si>
  <si>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</si>
  <si>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</si>
  <si>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</si>
  <si>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</si>
  <si>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</si>
  <si>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</si>
  <si>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</si>
  <si>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</si>
  <si>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</si>
  <si>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</si>
  <si>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</si>
  <si>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</si>
  <si>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</si>
  <si>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</si>
  <si>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</si>
  <si>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</si>
  <si>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</si>
  <si>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</si>
  <si>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</si>
  <si>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</si>
  <si>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</si>
  <si>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</si>
  <si>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</si>
  <si>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</si>
  <si>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</si>
  <si>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</si>
  <si>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</si>
  <si>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</si>
  <si>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</si>
  <si>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</si>
  <si>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</si>
  <si>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</si>
  <si>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</si>
  <si>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</si>
  <si>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</si>
  <si>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</si>
  <si>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</si>
  <si>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</si>
  <si>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</si>
  <si>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</si>
  <si>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</si>
  <si>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</si>
  <si>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</si>
  <si>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</si>
  <si>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</si>
  <si>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</si>
  <si>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</si>
  <si>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</si>
  <si>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</si>
  <si>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</si>
  <si>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</si>
  <si>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</si>
  <si>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</si>
  <si>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</si>
  <si>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</si>
  <si>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</si>
  <si>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</si>
  <si>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</si>
  <si>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</si>
  <si>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</si>
  <si>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</si>
  <si>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</si>
  <si>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</si>
  <si>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</si>
  <si>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</si>
  <si>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</si>
  <si>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</si>
  <si>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</si>
  <si>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</si>
  <si>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</si>
  <si>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</si>
  <si>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</si>
  <si>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</si>
  <si>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</si>
  <si>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</si>
  <si>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</si>
  <si>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</si>
  <si>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</si>
  <si>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</si>
  <si>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</si>
  <si>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</si>
  <si>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</si>
  <si>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</si>
  <si>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</si>
  <si>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</si>
  <si>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</si>
  <si>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</si>
  <si>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</si>
  <si>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</si>
  <si>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</si>
  <si>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</si>
  <si>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</si>
  <si>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</si>
  <si>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</si>
  <si>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</si>
  <si>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</si>
  <si>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</si>
  <si>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</si>
  <si>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</si>
  <si>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</si>
  <si>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</si>
  <si>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</si>
  <si>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</si>
  <si>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</si>
  <si>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</si>
  <si>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</si>
  <si>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</si>
  <si>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</si>
  <si>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</si>
  <si>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</si>
  <si>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</si>
  <si>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</si>
  <si>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</si>
  <si>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</si>
  <si>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</si>
  <si>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</si>
  <si>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</si>
  <si>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</si>
  <si>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</si>
  <si>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</si>
  <si>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</si>
  <si>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</si>
  <si>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</si>
  <si>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</si>
  <si>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</si>
  <si>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</si>
  <si>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</si>
  <si>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</si>
  <si>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</si>
  <si>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</si>
  <si>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</si>
  <si>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</si>
  <si>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</si>
  <si>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</si>
  <si>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</si>
  <si>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</si>
  <si>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</si>
  <si>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</si>
  <si>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</si>
  <si>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</si>
  <si>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</si>
  <si>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</si>
  <si>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</si>
  <si>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</si>
  <si>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</si>
  <si>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</si>
  <si>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</si>
  <si>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</si>
  <si>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</si>
  <si>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</si>
  <si>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</si>
  <si>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</si>
  <si>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</si>
  <si>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</si>
  <si>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</si>
  <si>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</si>
  <si>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</si>
  <si>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</si>
  <si>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</si>
  <si>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</si>
  <si>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</si>
  <si>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</si>
  <si>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</si>
  <si>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</si>
  <si>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</si>
  <si>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</si>
  <si>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</si>
  <si>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</si>
  <si>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</si>
  <si>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</si>
  <si>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</si>
  <si>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</si>
  <si>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</si>
  <si>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</si>
  <si>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</si>
  <si>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</si>
  <si>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</si>
  <si>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</si>
  <si>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</si>
  <si>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</si>
  <si>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</si>
  <si>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</si>
  <si>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</si>
  <si>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</si>
  <si>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</si>
  <si>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</si>
  <si>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</si>
  <si>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</si>
  <si>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</si>
  <si>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</si>
  <si>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</si>
  <si>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</si>
  <si>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</si>
  <si>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</si>
  <si>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</si>
  <si>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</si>
  <si>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</si>
  <si>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</si>
  <si>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</si>
  <si>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</si>
  <si>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</si>
  <si>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</si>
  <si>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</si>
  <si>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</si>
  <si>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</si>
  <si>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</si>
  <si>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</si>
  <si>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</si>
  <si>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</si>
  <si>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</si>
  <si>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</si>
  <si>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</si>
  <si>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</si>
  <si>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</si>
  <si>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</si>
  <si>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</si>
  <si>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</si>
  <si>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</si>
  <si>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</si>
  <si>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</si>
  <si>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</si>
  <si>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</si>
  <si>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</si>
  <si>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</si>
  <si>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</si>
  <si>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</si>
  <si>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</si>
  <si>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</si>
  <si>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</si>
  <si>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</si>
  <si>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</si>
  <si>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</si>
  <si>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</si>
  <si>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</si>
  <si>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</si>
  <si>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</si>
  <si>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</si>
  <si>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</si>
  <si>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</si>
  <si>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</si>
  <si>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</si>
  <si>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</si>
  <si>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</si>
  <si>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</si>
  <si>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</si>
  <si>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</si>
  <si>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</si>
  <si>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</si>
  <si>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</si>
  <si>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</si>
  <si>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</si>
  <si>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</si>
  <si>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</si>
  <si>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</si>
  <si>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</si>
  <si>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</si>
  <si>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</si>
  <si>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</si>
  <si>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</si>
  <si>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</si>
  <si>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</si>
  <si>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</si>
  <si>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</si>
  <si>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</si>
  <si>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</si>
  <si>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</si>
  <si>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</si>
  <si>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</si>
  <si>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</si>
  <si>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</si>
  <si>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</si>
  <si>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</si>
  <si>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</si>
  <si>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</si>
  <si>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</si>
  <si>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</si>
  <si>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</si>
  <si>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</si>
  <si>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</si>
  <si>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</si>
  <si>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</si>
  <si>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</si>
  <si>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</si>
  <si>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</si>
  <si>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</si>
  <si>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</si>
  <si>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</si>
  <si>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</si>
  <si>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</si>
  <si>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</si>
  <si>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</si>
  <si>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</si>
  <si>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</si>
  <si>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</si>
  <si>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</si>
  <si>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</si>
  <si>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</si>
  <si>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</si>
  <si>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</si>
  <si>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</si>
  <si>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</si>
  <si>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</si>
  <si>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</si>
  <si>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</si>
  <si>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</si>
  <si>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</si>
  <si>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</si>
  <si>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</si>
  <si>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</si>
  <si>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</si>
  <si>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</si>
  <si>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</si>
  <si>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</si>
  <si>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</si>
  <si>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</si>
  <si>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</si>
  <si>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</si>
  <si>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</si>
  <si>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</si>
  <si>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</si>
  <si>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</si>
  <si>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</si>
  <si>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</si>
  <si>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</si>
  <si>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</si>
  <si>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</si>
  <si>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</si>
  <si>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</si>
  <si>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</si>
  <si>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</si>
  <si>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</si>
  <si>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</si>
  <si>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</si>
  <si>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</si>
  <si>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</si>
  <si>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</si>
  <si>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</si>
  <si>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</si>
  <si>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</si>
  <si>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</si>
  <si>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</si>
  <si>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</si>
  <si>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</si>
  <si>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</si>
  <si>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</si>
  <si>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</si>
  <si>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</si>
  <si>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</si>
  <si>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</si>
  <si>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</si>
  <si>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</si>
  <si>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</si>
  <si>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</si>
  <si>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</si>
  <si>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</si>
  <si>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</si>
  <si>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</si>
  <si>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</si>
  <si>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</si>
  <si>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</si>
  <si>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</si>
  <si>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</si>
  <si>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</si>
  <si>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</si>
  <si>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</si>
  <si>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</si>
  <si>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</si>
  <si>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</si>
  <si>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</si>
  <si>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</si>
  <si>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</si>
  <si>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</si>
  <si>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</si>
  <si>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</si>
  <si>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</si>
  <si>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</si>
  <si>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</si>
  <si>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</si>
  <si>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</si>
  <si>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</si>
  <si>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</si>
  <si>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</si>
  <si>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</si>
  <si>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</si>
  <si>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</si>
  <si>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</si>
  <si>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</si>
  <si>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</si>
  <si>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</si>
  <si>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</si>
  <si>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</si>
  <si>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</si>
  <si>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</si>
  <si>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</si>
  <si>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</si>
  <si>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</si>
  <si>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</si>
  <si>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</si>
  <si>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</si>
  <si>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</si>
  <si>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</si>
  <si>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</si>
  <si>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</si>
  <si>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</si>
  <si>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</si>
  <si>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</si>
  <si>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</si>
  <si>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</si>
  <si>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</si>
  <si>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</si>
  <si>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</si>
  <si>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</si>
  <si>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</si>
  <si>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</si>
  <si>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</si>
  <si>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</si>
  <si>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</si>
  <si>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</si>
  <si>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</si>
  <si>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</si>
  <si>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</si>
  <si>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</si>
  <si>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</si>
  <si>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</si>
  <si>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</si>
  <si>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</si>
  <si>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</si>
  <si>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</si>
  <si>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</si>
  <si>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</si>
  <si>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</si>
  <si>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</si>
  <si>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</si>
  <si>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</si>
  <si>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</si>
  <si>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</si>
  <si>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</si>
  <si>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</si>
  <si>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</si>
  <si>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</si>
  <si>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</si>
  <si>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</si>
  <si>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</si>
  <si>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</si>
  <si>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</si>
  <si>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</si>
  <si>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</si>
  <si>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</si>
  <si>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</si>
  <si>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</si>
  <si>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</si>
  <si>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</si>
  <si>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</si>
  <si>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</si>
  <si>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</si>
  <si>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</si>
  <si>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</si>
  <si>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</si>
  <si>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</si>
  <si>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</si>
  <si>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</si>
  <si>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</si>
  <si>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</si>
  <si>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</si>
  <si>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</si>
  <si>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</si>
  <si>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</si>
  <si>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</si>
  <si>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</si>
  <si>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</si>
  <si>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</si>
  <si>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</si>
  <si>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</si>
  <si>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</si>
  <si>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</si>
  <si>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</si>
  <si>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</si>
  <si>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</si>
  <si>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</si>
  <si>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</si>
  <si>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</si>
  <si>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</si>
  <si>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</si>
  <si>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</si>
  <si>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</si>
  <si>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</si>
  <si>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</si>
  <si>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</si>
  <si>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</si>
  <si>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</si>
  <si>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</si>
  <si>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</si>
  <si>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</si>
  <si>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</si>
  <si>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</si>
  <si>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</si>
  <si>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</si>
  <si>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</si>
  <si>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</si>
  <si>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</si>
  <si>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</si>
  <si>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</si>
  <si>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</si>
  <si>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</si>
  <si>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</si>
  <si>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</si>
  <si>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</si>
  <si>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</si>
  <si>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</si>
  <si>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</si>
  <si>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</si>
  <si>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</si>
  <si>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</si>
  <si>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</si>
  <si>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</si>
  <si>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</si>
  <si>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</si>
  <si>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</si>
  <si>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</si>
  <si>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</si>
  <si>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</si>
  <si>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</si>
  <si>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</si>
  <si>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</si>
  <si>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</si>
  <si>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</si>
  <si>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</si>
  <si>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</si>
  <si>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</si>
  <si>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</si>
  <si>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</si>
  <si>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</si>
  <si>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</si>
  <si>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</si>
  <si>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</si>
  <si>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</si>
  <si>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</si>
  <si>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</si>
  <si>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</si>
  <si>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</si>
  <si>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</si>
  <si>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</si>
  <si>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</si>
  <si>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</si>
  <si>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</si>
  <si>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</si>
  <si>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</si>
  <si>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</si>
  <si>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</si>
  <si>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</si>
  <si>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</si>
  <si>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</si>
  <si>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</si>
  <si>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</si>
  <si>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</si>
  <si>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</si>
  <si>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</si>
  <si>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</si>
  <si>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</si>
  <si>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</si>
  <si>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</si>
  <si>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</si>
  <si>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</si>
  <si>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</si>
  <si>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</si>
  <si>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</si>
  <si>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</si>
  <si>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</si>
  <si>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</si>
  <si>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</si>
  <si>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</si>
  <si>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</si>
  <si>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</si>
  <si>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</si>
  <si>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</si>
  <si>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</si>
  <si>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</si>
  <si>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</si>
  <si>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</si>
  <si>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</si>
  <si>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</si>
  <si>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</si>
  <si>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</si>
  <si>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</si>
  <si>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</si>
  <si>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</si>
  <si>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</si>
  <si>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</si>
  <si>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</si>
  <si>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</si>
  <si>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</si>
  <si>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</si>
  <si>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</si>
  <si>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</si>
  <si>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</si>
  <si>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</si>
  <si>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</si>
  <si>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</si>
  <si>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</si>
  <si>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</si>
  <si>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</si>
  <si>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</si>
  <si>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</si>
  <si>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</si>
  <si>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</si>
  <si>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</si>
  <si>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</si>
  <si>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</si>
  <si>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</si>
  <si>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</si>
  <si>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</si>
  <si>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</si>
  <si>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</si>
  <si>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</si>
  <si>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</si>
  <si>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</si>
  <si>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</si>
  <si>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</si>
  <si>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</si>
  <si>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</si>
  <si>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</si>
  <si>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</si>
  <si>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</si>
  <si>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</si>
  <si>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</si>
  <si>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</si>
  <si>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</si>
  <si>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</si>
  <si>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</si>
  <si>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</si>
  <si>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</si>
  <si>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</si>
  <si>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</si>
  <si>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</si>
  <si>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</si>
  <si>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</si>
  <si>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</si>
  <si>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</si>
  <si>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</si>
  <si>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</si>
  <si>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</si>
  <si>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</si>
  <si>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</si>
  <si>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</si>
  <si>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</si>
  <si>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</si>
  <si>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</si>
  <si>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</si>
  <si>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</si>
  <si>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</si>
  <si>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</si>
  <si>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</si>
  <si>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</si>
  <si>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</si>
  <si>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</si>
  <si>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</si>
  <si>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</si>
  <si>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</si>
  <si>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</si>
  <si>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</si>
  <si>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</si>
  <si>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</si>
  <si>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</si>
  <si>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</si>
  <si>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</si>
  <si>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</si>
  <si>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</si>
  <si>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</si>
  <si>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</si>
  <si>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</si>
  <si>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</si>
  <si>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</si>
  <si>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</si>
  <si>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</si>
  <si>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</si>
  <si>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</si>
  <si>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</si>
  <si>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</si>
  <si>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</si>
  <si>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</si>
  <si>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</si>
  <si>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</si>
  <si>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</si>
  <si>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</si>
  <si>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</si>
  <si>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</si>
  <si>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</si>
  <si>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</si>
  <si>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</si>
  <si>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</si>
  <si>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</si>
  <si>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</si>
  <si>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</si>
  <si>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</si>
  <si>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</si>
  <si>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</si>
  <si>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</si>
  <si>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</si>
  <si>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</si>
  <si>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</si>
  <si>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</si>
  <si>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</si>
  <si>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</si>
  <si>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</si>
  <si>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</si>
  <si>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</si>
  <si>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</si>
  <si>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</si>
  <si>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</si>
  <si>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</si>
  <si>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</si>
  <si>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</si>
  <si>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</si>
  <si>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</si>
  <si>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</si>
  <si>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</si>
  <si>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</si>
  <si>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</si>
  <si>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</si>
  <si>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</si>
  <si>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</si>
  <si>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</si>
  <si>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</si>
  <si>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</si>
  <si>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</si>
  <si>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</si>
  <si>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</si>
  <si>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</si>
  <si>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</si>
  <si>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</si>
  <si>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</si>
  <si>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</si>
  <si>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</si>
  <si>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</si>
  <si>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</si>
  <si>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</si>
  <si>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</si>
  <si>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</si>
  <si>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</si>
  <si>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</si>
  <si>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</si>
  <si>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</si>
  <si>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</si>
  <si>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</si>
  <si>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</si>
  <si>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</si>
  <si>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</si>
  <si>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</si>
  <si>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</si>
  <si>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</si>
  <si>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</si>
  <si>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</si>
  <si>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</si>
  <si>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</si>
  <si>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</si>
  <si>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</si>
  <si>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</si>
  <si>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</si>
  <si>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</si>
  <si>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</si>
  <si>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</si>
  <si>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</si>
  <si>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</si>
  <si>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</si>
  <si>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</si>
  <si>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</si>
  <si>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</si>
  <si>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</si>
  <si>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</si>
  <si>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</si>
  <si>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</si>
  <si>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</si>
  <si>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</si>
  <si>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</si>
  <si>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</si>
  <si>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</si>
  <si>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</si>
  <si>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</si>
  <si>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</si>
  <si>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</si>
  <si>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</si>
  <si>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</si>
  <si>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</si>
  <si>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</si>
  <si>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</si>
  <si>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</si>
  <si>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</si>
  <si>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</si>
  <si>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</si>
  <si>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</si>
  <si>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</si>
  <si>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</si>
  <si>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</si>
  <si>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</si>
  <si>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</si>
  <si>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</si>
  <si>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</si>
  <si>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</si>
  <si>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</si>
  <si>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</si>
  <si>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</si>
  <si>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</si>
  <si>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</si>
  <si>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</si>
  <si>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</si>
  <si>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</si>
  <si>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</si>
  <si>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</si>
  <si>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</si>
  <si>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</si>
  <si>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</si>
  <si>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</si>
  <si>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</si>
  <si>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</si>
  <si>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</si>
  <si>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</si>
  <si>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</si>
  <si>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</si>
  <si>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</si>
  <si>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</si>
  <si>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</si>
  <si>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</si>
  <si>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</si>
  <si>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</si>
  <si>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</si>
  <si>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</si>
  <si>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</si>
  <si>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</si>
  <si>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</si>
  <si>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</si>
  <si>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</si>
  <si>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</si>
  <si>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</si>
  <si>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</si>
  <si>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</si>
  <si>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</si>
  <si>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</si>
  <si>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</si>
  <si>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</si>
  <si>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</si>
  <si>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</si>
  <si>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</si>
  <si>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</si>
  <si>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</si>
  <si>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</si>
  <si>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</si>
  <si>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</si>
  <si>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</si>
  <si>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</si>
  <si>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</si>
  <si>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</si>
  <si>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</si>
  <si>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</si>
  <si>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</si>
  <si>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</si>
  <si>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</si>
  <si>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</si>
  <si>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</si>
  <si>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</si>
  <si>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</si>
  <si>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</si>
  <si>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</si>
  <si>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</si>
  <si>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</si>
  <si>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</si>
  <si>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</si>
  <si>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</si>
  <si>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</si>
  <si>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</si>
  <si>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</si>
  <si>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</si>
  <si>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</si>
  <si>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</si>
  <si>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</si>
  <si>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</si>
  <si>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</si>
  <si>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</si>
  <si>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</si>
  <si>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</si>
  <si>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</si>
  <si>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</si>
  <si>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</si>
  <si>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</si>
  <si>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</si>
  <si>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</si>
  <si>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</si>
  <si>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</si>
  <si>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</si>
  <si>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</si>
  <si>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</si>
  <si>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</si>
  <si>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</si>
  <si>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</si>
  <si>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</si>
  <si>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</si>
  <si>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</si>
  <si>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</si>
  <si>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</si>
  <si>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</si>
  <si>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</si>
  <si>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</si>
  <si>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</si>
  <si>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</si>
  <si>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</si>
  <si>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</si>
  <si>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</si>
  <si>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</si>
  <si>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</si>
  <si>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</si>
  <si>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</si>
  <si>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</si>
  <si>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</si>
  <si>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</si>
  <si>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</si>
  <si>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</si>
  <si>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</si>
  <si>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</si>
  <si>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</si>
  <si>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</si>
  <si>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</si>
  <si>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</si>
  <si>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</si>
  <si>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</si>
  <si>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</si>
  <si>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</si>
  <si>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</si>
  <si>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</si>
  <si>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</si>
  <si>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</si>
  <si>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</si>
  <si>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</si>
  <si>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</si>
  <si>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</si>
  <si>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</si>
  <si>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</si>
  <si>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</si>
  <si>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</si>
  <si>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</si>
  <si>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</si>
  <si>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</si>
  <si>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</si>
  <si>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</si>
  <si>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</si>
  <si>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</si>
  <si>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</si>
  <si>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</si>
  <si>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</si>
  <si>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</si>
  <si>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</si>
  <si>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</si>
  <si>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</si>
  <si>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</si>
  <si>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</si>
  <si>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</si>
  <si>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</si>
  <si>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</si>
  <si>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</si>
  <si>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</si>
  <si>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</si>
  <si>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</si>
  <si>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</si>
  <si>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</si>
  <si>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</si>
  <si>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</si>
  <si>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</si>
  <si>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</si>
  <si>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</si>
  <si>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</si>
  <si>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</si>
  <si>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</si>
  <si>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</si>
  <si>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</si>
  <si>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</si>
  <si>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</si>
  <si>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</si>
  <si>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</si>
  <si>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</si>
  <si>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</si>
  <si>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</si>
  <si>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</si>
  <si>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</si>
  <si>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</si>
  <si>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</si>
  <si>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</si>
  <si>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</si>
  <si>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</si>
  <si>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</si>
  <si>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</si>
  <si>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</si>
  <si>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</si>
  <si>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</si>
  <si>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</si>
  <si>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</si>
  <si>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</si>
  <si>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</si>
  <si>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</si>
  <si>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</si>
  <si>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</si>
  <si>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</si>
  <si>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</si>
  <si>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</si>
  <si>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</si>
  <si>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</si>
  <si>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</si>
  <si>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</si>
  <si>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</si>
  <si>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</si>
  <si>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</si>
  <si>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</si>
  <si>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</si>
  <si>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</si>
  <si>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</si>
  <si>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</si>
  <si>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</si>
  <si>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</si>
  <si>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</si>
  <si>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</si>
  <si>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</si>
  <si>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</si>
  <si>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</si>
  <si>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</si>
  <si>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</si>
  <si>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</si>
  <si>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</si>
  <si>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</si>
  <si>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</si>
  <si>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</si>
  <si>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</si>
  <si>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</si>
  <si>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</si>
  <si>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</si>
  <si>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</si>
  <si>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</si>
  <si>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</si>
  <si>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</si>
  <si>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</si>
  <si>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</si>
  <si>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</si>
  <si>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</si>
  <si>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</si>
  <si>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</si>
  <si>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</si>
  <si>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</si>
  <si>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</si>
  <si>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</si>
  <si>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</si>
  <si>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</si>
  <si>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</si>
  <si>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</si>
  <si>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</si>
  <si>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</si>
  <si>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</si>
  <si>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</si>
  <si>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</si>
  <si>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</si>
  <si>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</si>
  <si>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</si>
  <si>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</si>
  <si>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</si>
  <si>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</si>
  <si>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</si>
  <si>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</si>
  <si>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</si>
  <si>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</si>
  <si>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</si>
  <si>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</si>
  <si>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</si>
  <si>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</si>
  <si>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</si>
  <si>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</si>
  <si>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</si>
  <si>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</si>
  <si>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</si>
  <si>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</si>
  <si>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</si>
  <si>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</si>
  <si>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</si>
  <si>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</si>
  <si>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</si>
  <si>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</si>
  <si>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</si>
  <si>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</si>
  <si>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</si>
  <si>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</si>
  <si>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</si>
  <si>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</si>
  <si>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</si>
  <si>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</si>
  <si>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</si>
  <si>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</si>
  <si>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</si>
  <si>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</si>
  <si>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</si>
  <si>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</si>
  <si>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</si>
  <si>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</si>
  <si>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</si>
  <si>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</si>
  <si>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</si>
  <si>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</si>
  <si>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</si>
  <si>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</si>
  <si>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</si>
  <si>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</si>
  <si>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</si>
  <si>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</si>
  <si>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</si>
  <si>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</si>
  <si>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</si>
  <si>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</si>
  <si>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</si>
  <si>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</si>
  <si>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</si>
  <si>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</si>
  <si>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</si>
  <si>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</si>
  <si>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</si>
  <si>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</si>
  <si>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</si>
  <si>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</si>
  <si>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</si>
  <si>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</si>
  <si>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</si>
  <si>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</si>
  <si>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</si>
  <si>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</si>
  <si>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</si>
  <si>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</si>
  <si>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</si>
  <si>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</si>
  <si>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</si>
  <si>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</si>
  <si>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</si>
  <si>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</si>
  <si>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</si>
  <si>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</si>
  <si>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</si>
  <si>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</si>
  <si>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</si>
  <si>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</si>
  <si>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</si>
  <si>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</si>
  <si>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</si>
  <si>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</si>
  <si>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</si>
  <si>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</si>
  <si>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</si>
  <si>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</si>
  <si>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</si>
  <si>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</si>
  <si>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</si>
  <si>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</si>
  <si>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</si>
  <si>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</si>
  <si>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</si>
  <si>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</si>
  <si>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</si>
  <si>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</si>
  <si>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</si>
  <si>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</si>
  <si>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</si>
  <si>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</si>
  <si>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</si>
  <si>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</si>
  <si>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</si>
  <si>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</si>
  <si>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</si>
  <si>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</si>
  <si>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</si>
  <si>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</si>
  <si>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</si>
  <si>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</si>
  <si>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</si>
  <si>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</si>
  <si>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</si>
  <si>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</si>
  <si>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</si>
  <si>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</si>
  <si>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</si>
  <si>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</si>
  <si>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</si>
  <si>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</si>
  <si>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</si>
  <si>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</si>
  <si>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</si>
  <si>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</si>
  <si>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</si>
  <si>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</si>
  <si>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</si>
  <si>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</si>
  <si>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</si>
  <si>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</si>
  <si>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</si>
  <si>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</si>
  <si>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</si>
  <si>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</si>
  <si>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</si>
  <si>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</si>
  <si>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</si>
  <si>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</si>
  <si>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</si>
  <si>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</si>
  <si>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</si>
  <si>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</si>
  <si>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</si>
  <si>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</si>
  <si>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</si>
  <si>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</si>
  <si>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</si>
  <si>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</si>
  <si>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</si>
  <si>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</si>
  <si>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</si>
  <si>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</si>
  <si>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</si>
  <si>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</si>
  <si>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</si>
  <si>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</si>
  <si>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</si>
  <si>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</si>
  <si>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</si>
  <si>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</si>
  <si>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</si>
  <si>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</si>
  <si>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</si>
  <si>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</si>
  <si>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</si>
  <si>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</si>
  <si>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</si>
  <si>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</si>
  <si>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</si>
  <si>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</si>
  <si>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</si>
  <si>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</si>
  <si>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</si>
  <si>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</si>
  <si>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</si>
  <si>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</si>
  <si>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</si>
  <si>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</si>
  <si>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</si>
  <si>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</si>
  <si>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</si>
  <si>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</si>
  <si>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</si>
  <si>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</si>
  <si>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</si>
  <si>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</si>
  <si>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</si>
  <si>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</si>
  <si>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</si>
  <si>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</si>
  <si>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</si>
  <si>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</si>
  <si>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</si>
  <si>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</si>
  <si>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</si>
  <si>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</si>
  <si>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</si>
  <si>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</si>
  <si>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</si>
  <si>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</si>
  <si>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</si>
  <si>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</si>
  <si>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</si>
  <si>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</si>
  <si>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</si>
  <si>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</si>
  <si>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</si>
  <si>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</si>
  <si>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</si>
  <si>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</si>
  <si>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</si>
  <si>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</si>
  <si>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</si>
  <si>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</si>
  <si>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</si>
  <si>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</si>
  <si>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</si>
  <si>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</si>
  <si>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</si>
  <si>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</si>
  <si>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</si>
  <si>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</si>
  <si>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</si>
  <si>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</si>
  <si>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</si>
  <si>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</si>
  <si>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</si>
  <si>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</si>
  <si>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</si>
  <si>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</si>
  <si>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</si>
  <si>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</si>
  <si>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</si>
  <si>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</si>
  <si>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</si>
  <si>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</si>
  <si>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</si>
  <si>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</si>
  <si>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</si>
  <si>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</si>
  <si>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</si>
  <si>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</si>
  <si>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</si>
  <si>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</si>
  <si>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</si>
  <si>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</si>
  <si>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</si>
  <si>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</si>
  <si>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</si>
  <si>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</si>
  <si>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</si>
  <si>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</si>
  <si>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</si>
  <si>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</si>
  <si>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</si>
  <si>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</si>
  <si>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</si>
  <si>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</si>
  <si>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</si>
  <si>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</si>
  <si>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</si>
  <si>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</si>
  <si>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</si>
  <si>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</si>
  <si>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</si>
  <si>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</si>
  <si>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</si>
  <si>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</si>
  <si>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</si>
  <si>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</si>
  <si>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</si>
  <si>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</si>
  <si>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</si>
  <si>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</si>
  <si>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</si>
  <si>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</si>
  <si>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</si>
  <si>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</si>
  <si>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</si>
  <si>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</si>
  <si>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</si>
  <si>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</si>
  <si>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</si>
  <si>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</si>
  <si>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</si>
  <si>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</si>
  <si>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</si>
  <si>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</si>
  <si>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</si>
  <si>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</si>
  <si>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</si>
  <si>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</si>
  <si>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</si>
  <si>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</si>
  <si>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</si>
  <si>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</si>
  <si>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</si>
  <si>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</si>
  <si>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</si>
  <si>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</si>
  <si>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</si>
  <si>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</si>
  <si>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</si>
  <si>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</si>
  <si>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</si>
  <si>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</si>
  <si>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</si>
  <si>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</si>
  <si>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</si>
  <si>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</si>
  <si>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</si>
  <si>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</si>
  <si>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</si>
  <si>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</si>
  <si>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</si>
  <si>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</si>
  <si>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</si>
  <si>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</si>
  <si>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</si>
  <si>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</si>
  <si>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</si>
  <si>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</si>
  <si>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</si>
  <si>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</si>
  <si>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</si>
  <si>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</si>
  <si>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</si>
  <si>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</si>
  <si>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</si>
  <si>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</si>
  <si>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</si>
  <si>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</si>
  <si>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</si>
  <si>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</si>
  <si>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</si>
  <si>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</si>
  <si>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</si>
  <si>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</si>
  <si>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</si>
  <si>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</si>
  <si>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</si>
  <si>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</si>
  <si>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</si>
  <si>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</si>
  <si>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</si>
  <si>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</si>
  <si>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</si>
  <si>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</si>
  <si>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</si>
  <si>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</si>
  <si>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</si>
  <si>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</si>
  <si>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</si>
  <si>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</si>
  <si>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</si>
  <si>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</si>
  <si>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</si>
  <si>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</si>
  <si>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</si>
  <si>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</si>
  <si>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</si>
  <si>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</si>
  <si>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</si>
  <si>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</si>
  <si>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</si>
  <si>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</si>
  <si>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</si>
  <si>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</si>
  <si>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</si>
  <si>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</si>
  <si>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</si>
  <si>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</si>
  <si>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</si>
  <si>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</si>
  <si>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</si>
  <si>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</si>
  <si>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</si>
  <si>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</si>
  <si>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</si>
  <si>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</si>
  <si>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</si>
  <si>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</si>
  <si>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</si>
  <si>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</si>
  <si>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</si>
  <si>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</si>
  <si>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</si>
  <si>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</si>
  <si>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</si>
  <si>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</si>
  <si>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</si>
  <si>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</si>
  <si>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</si>
  <si>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</si>
  <si>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</si>
  <si>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</si>
  <si>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</si>
  <si>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</si>
  <si>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</si>
  <si>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</si>
  <si>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</si>
  <si>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</si>
  <si>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</si>
  <si>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</si>
  <si>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</si>
  <si>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</si>
  <si>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</si>
  <si>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</si>
  <si>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</si>
  <si>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</si>
  <si>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</si>
  <si>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</si>
  <si>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</si>
  <si>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</si>
  <si>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</si>
  <si>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</si>
  <si>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</si>
  <si>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</si>
  <si>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</si>
  <si>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</si>
  <si>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</si>
  <si>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</si>
  <si>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</si>
  <si>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</si>
  <si>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</si>
  <si>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</si>
  <si>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</si>
  <si>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</si>
  <si>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</si>
  <si>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</si>
  <si>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</si>
  <si>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</si>
  <si>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</si>
  <si>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</si>
  <si>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</si>
  <si>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</si>
  <si>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</si>
  <si>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</si>
  <si>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</si>
  <si>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</si>
  <si>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</si>
  <si>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</si>
  <si>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</si>
  <si>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</si>
  <si>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</si>
  <si>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</si>
  <si>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</si>
  <si>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</si>
  <si>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</si>
  <si>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</si>
  <si>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</si>
  <si>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</si>
  <si>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</si>
  <si>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</si>
  <si>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</si>
  <si>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</si>
  <si>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</si>
  <si>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</si>
  <si>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</si>
  <si>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</si>
  <si>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</si>
  <si>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</si>
  <si>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</si>
  <si>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</si>
  <si>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</si>
  <si>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</si>
  <si>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</si>
  <si>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</si>
  <si>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</si>
  <si>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</si>
  <si>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</si>
  <si>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</si>
  <si>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</si>
  <si>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</si>
  <si>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</si>
  <si>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</si>
  <si>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</si>
  <si>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</si>
  <si>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</si>
  <si>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</si>
  <si>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</si>
  <si>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</si>
  <si>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</si>
  <si>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</si>
  <si>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</si>
  <si>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</si>
  <si>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</si>
  <si>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</si>
  <si>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</si>
  <si>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</si>
  <si>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</si>
  <si>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</si>
  <si>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</si>
  <si>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</si>
  <si>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</si>
  <si>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</si>
  <si>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</si>
  <si>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</si>
  <si>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</si>
  <si>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</si>
  <si>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</si>
  <si>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</si>
  <si>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</si>
  <si>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</si>
  <si>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</si>
  <si>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</si>
  <si>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</si>
  <si>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</si>
  <si>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</si>
  <si>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</si>
  <si>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</si>
  <si>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</si>
  <si>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</si>
  <si>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</si>
  <si>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</si>
  <si>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</si>
  <si>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</si>
  <si>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</si>
  <si>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</si>
  <si>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</si>
  <si>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</si>
  <si>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</si>
  <si>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</si>
  <si>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</si>
  <si>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</si>
  <si>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</si>
  <si>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</si>
  <si>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</si>
  <si>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</si>
  <si>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</si>
  <si>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</si>
  <si>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</si>
  <si>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</si>
  <si>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</si>
  <si>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</si>
  <si>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</si>
  <si>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</si>
  <si>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</si>
  <si>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</si>
  <si>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</si>
  <si>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</si>
  <si>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</si>
  <si>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</si>
  <si>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</si>
  <si>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</si>
  <si>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</si>
  <si>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</si>
  <si>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</si>
  <si>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</si>
  <si>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</si>
  <si>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</si>
  <si>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</si>
  <si>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</si>
  <si>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</si>
  <si>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</si>
  <si>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</si>
  <si>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</si>
  <si>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</si>
  <si>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</si>
  <si>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</si>
  <si>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</si>
  <si>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</si>
  <si>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</si>
  <si>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</si>
  <si>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</si>
  <si>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</si>
  <si>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</si>
  <si>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</si>
  <si>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</si>
  <si>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</si>
  <si>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</si>
  <si>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</si>
  <si>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</si>
  <si>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</si>
  <si>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</si>
  <si>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</si>
  <si>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</si>
  <si>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</si>
  <si>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</si>
  <si>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</si>
  <si>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</si>
  <si>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</si>
  <si>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</si>
  <si>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</si>
  <si>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</si>
  <si>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</si>
  <si>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</si>
  <si>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</si>
  <si>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</si>
  <si>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</si>
  <si>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</si>
  <si>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</si>
  <si>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</si>
  <si>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</si>
  <si>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</si>
  <si>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</si>
  <si>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</si>
  <si>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</si>
  <si>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</si>
  <si>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</si>
  <si>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</si>
  <si>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</si>
  <si>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</si>
  <si>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</si>
  <si>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</si>
  <si>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</si>
  <si>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</si>
  <si>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</si>
  <si>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</si>
  <si>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</si>
  <si>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</si>
  <si>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</si>
  <si>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</si>
  <si>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</si>
  <si>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</si>
  <si>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</si>
  <si>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</si>
  <si>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</si>
  <si>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</si>
  <si>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</si>
  <si>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</si>
  <si>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</si>
  <si>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</si>
  <si>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</si>
  <si>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</si>
  <si>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</si>
  <si>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</si>
  <si>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</si>
  <si>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</si>
  <si>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</si>
  <si>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</si>
  <si>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</si>
  <si>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</si>
  <si>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</si>
  <si>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</si>
  <si>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</si>
  <si>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</si>
  <si>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</si>
  <si>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</si>
  <si>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</si>
  <si>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</si>
  <si>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</si>
  <si>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</si>
  <si>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</si>
  <si>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</si>
  <si>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</si>
  <si>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</si>
  <si>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</si>
  <si>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</si>
  <si>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</si>
  <si>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</si>
  <si>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</si>
  <si>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</si>
  <si>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</si>
  <si>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</si>
  <si>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</si>
  <si>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</si>
  <si>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</si>
  <si>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</si>
  <si>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</si>
  <si>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</si>
  <si>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</si>
  <si>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</si>
  <si>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</si>
  <si>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</si>
  <si>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</si>
  <si>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</si>
  <si>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</si>
  <si>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</si>
  <si>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</si>
  <si>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</si>
  <si>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</si>
  <si>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</si>
  <si>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</si>
  <si>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</si>
  <si>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</si>
  <si>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</si>
  <si>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</si>
  <si>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</si>
  <si>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</si>
  <si>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</si>
  <si>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</si>
  <si>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</si>
  <si>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</si>
  <si>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</si>
  <si>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</si>
  <si>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</si>
  <si>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</si>
  <si>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</si>
  <si>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</si>
  <si>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</si>
  <si>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</si>
  <si>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</si>
  <si>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</si>
  <si>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</si>
  <si>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</si>
  <si>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</si>
  <si>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</si>
  <si>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</si>
  <si>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</si>
  <si>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</si>
  <si>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</si>
  <si>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</si>
  <si>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</si>
  <si>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</si>
  <si>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</si>
  <si>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</si>
  <si>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</si>
  <si>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</si>
  <si>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</si>
  <si>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</si>
  <si>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</si>
  <si>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</si>
  <si>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</si>
  <si>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</si>
  <si>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</si>
  <si>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</si>
  <si>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</si>
  <si>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</si>
  <si>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</si>
  <si>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</si>
  <si>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</si>
  <si>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</si>
  <si>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</si>
  <si>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</si>
  <si>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</si>
  <si>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</si>
  <si>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</si>
  <si>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</si>
  <si>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</si>
  <si>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</si>
  <si>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</si>
  <si>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</si>
  <si>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</si>
  <si>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</si>
  <si>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</si>
  <si>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</si>
  <si>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</si>
  <si>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</si>
  <si>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</si>
  <si>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</si>
  <si>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</si>
  <si>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</si>
  <si>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</si>
  <si>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</si>
  <si>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</si>
  <si>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</si>
  <si>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</si>
  <si>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</si>
  <si>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</si>
  <si>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</si>
  <si>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</si>
  <si>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</si>
  <si>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</si>
  <si>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</si>
  <si>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</si>
  <si>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</si>
  <si>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</si>
  <si>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</si>
  <si>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</si>
  <si>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</si>
  <si>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</si>
  <si>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</si>
  <si>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</si>
  <si>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</si>
  <si>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</si>
  <si>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</si>
  <si>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</si>
  <si>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</si>
  <si>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</si>
  <si>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</si>
  <si>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</si>
  <si>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</si>
  <si>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</si>
  <si>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</si>
  <si>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</si>
  <si>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</si>
  <si>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</si>
  <si>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</si>
  <si>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</si>
  <si>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</si>
  <si>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</si>
  <si>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</si>
  <si>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</si>
  <si>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</si>
  <si>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</si>
  <si>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</si>
  <si>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</si>
  <si>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</si>
  <si>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</si>
  <si>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</si>
  <si>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</si>
  <si>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</si>
  <si>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</si>
  <si>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</si>
  <si>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</si>
  <si>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</si>
  <si>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</si>
  <si>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</si>
  <si>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</si>
  <si>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</si>
  <si>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</si>
  <si>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</si>
  <si>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</si>
  <si>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</si>
  <si>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</si>
  <si>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</si>
  <si>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</si>
  <si>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</si>
  <si>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</si>
  <si>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</si>
  <si>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</si>
  <si>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</si>
  <si>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</si>
  <si>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</si>
  <si>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</si>
  <si>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</si>
  <si>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</si>
  <si>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</si>
  <si>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</si>
  <si>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</si>
  <si>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</si>
  <si>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</si>
  <si>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</si>
  <si>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</si>
  <si>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</si>
  <si>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</si>
  <si>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</si>
  <si>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</si>
  <si>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</si>
  <si>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</si>
  <si>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</si>
  <si>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</si>
  <si>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</si>
  <si>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</si>
  <si>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</si>
  <si>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</si>
  <si>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</si>
  <si>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</si>
  <si>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</si>
  <si>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</si>
  <si>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</si>
  <si>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</si>
  <si>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</si>
  <si>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</si>
  <si>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</si>
  <si>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</si>
  <si>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</si>
  <si>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</si>
  <si>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</si>
  <si>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</si>
  <si>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</si>
  <si>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</si>
  <si>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</si>
  <si>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</si>
  <si>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</si>
  <si>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</si>
  <si>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</si>
  <si>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</si>
  <si>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</si>
  <si>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</si>
  <si>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</si>
  <si>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</si>
  <si>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</si>
  <si>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</si>
  <si>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</si>
  <si>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</si>
  <si>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</si>
  <si>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</si>
  <si>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</si>
  <si>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</si>
  <si>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</si>
  <si>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</si>
  <si>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</si>
  <si>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</si>
  <si>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</si>
  <si>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</si>
  <si>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</si>
  <si>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</si>
  <si>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</si>
  <si>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</si>
  <si>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</si>
  <si>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</si>
  <si>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</si>
  <si>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</si>
  <si>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</si>
  <si>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</si>
  <si>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</si>
  <si>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</si>
  <si>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</si>
  <si>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</si>
  <si>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</si>
  <si>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</si>
  <si>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</si>
  <si>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</si>
  <si>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</si>
  <si>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</si>
  <si>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</si>
  <si>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</si>
  <si>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</si>
  <si>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</si>
  <si>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</si>
  <si>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</si>
  <si>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</si>
  <si>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</si>
  <si>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</si>
  <si>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</si>
  <si>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</si>
  <si>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</si>
  <si>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</si>
  <si>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</si>
  <si>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</si>
  <si>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</si>
  <si>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</si>
  <si>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</si>
  <si>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</si>
  <si>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</si>
  <si>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</si>
  <si>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</si>
  <si>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</si>
  <si>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</si>
  <si>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</si>
  <si>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</si>
  <si>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</si>
  <si>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</si>
  <si>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</si>
  <si>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</si>
  <si>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</si>
  <si>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</si>
  <si>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</si>
  <si>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</si>
  <si>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</si>
  <si>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</si>
  <si>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</si>
  <si>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</si>
  <si>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</si>
  <si>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</si>
  <si>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</si>
  <si>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</si>
  <si>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</si>
  <si>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</si>
  <si>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</si>
  <si>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</si>
  <si>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</si>
  <si>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</si>
  <si>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</si>
  <si>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</si>
  <si>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</si>
  <si>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</si>
  <si>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</si>
  <si>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</si>
  <si>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</si>
  <si>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</si>
  <si>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</si>
  <si>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</si>
  <si>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</si>
  <si>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</si>
  <si>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</si>
  <si>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</si>
  <si>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</si>
  <si>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</si>
  <si>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</si>
  <si>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</si>
  <si>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</si>
  <si>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</si>
  <si>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</si>
  <si>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</si>
  <si>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</si>
  <si>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</si>
  <si>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</si>
  <si>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</si>
  <si>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</si>
  <si>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</si>
  <si>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</si>
  <si>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</si>
  <si>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</si>
  <si>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</si>
  <si>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</si>
  <si>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</si>
  <si>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</si>
  <si>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</si>
  <si>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</si>
  <si>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</si>
  <si>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</si>
  <si>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</si>
  <si>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</si>
  <si>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</si>
  <si>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</si>
  <si>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</si>
  <si>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</si>
  <si>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</si>
  <si>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</si>
  <si>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</si>
  <si>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</si>
  <si>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</si>
  <si>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</si>
  <si>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</si>
  <si>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</si>
  <si>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</si>
  <si>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</si>
  <si>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</si>
  <si>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</si>
  <si>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</si>
  <si>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</si>
  <si>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</si>
  <si>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</si>
  <si>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</si>
  <si>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</si>
  <si>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</si>
  <si>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</si>
  <si>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</si>
  <si>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</si>
  <si>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</si>
  <si>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</si>
  <si>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</si>
  <si>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</si>
  <si>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</si>
  <si>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</si>
  <si>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</si>
  <si>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</si>
  <si>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</si>
  <si>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</si>
  <si>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</si>
  <si>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</si>
  <si>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</si>
  <si>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</si>
  <si>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</si>
  <si>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</si>
  <si>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</si>
  <si>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</si>
  <si>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</si>
  <si>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</si>
  <si>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</si>
  <si>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</si>
  <si>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</si>
  <si>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</si>
  <si>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</si>
  <si>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</si>
  <si>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</si>
  <si>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</si>
  <si>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</si>
  <si>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</si>
  <si>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</si>
  <si>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</si>
  <si>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</si>
  <si>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</si>
  <si>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</si>
  <si>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</si>
  <si>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</si>
  <si>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</si>
  <si>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</si>
  <si>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</si>
  <si>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</si>
  <si>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</si>
  <si>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</si>
  <si>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</si>
  <si>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</si>
  <si>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</si>
  <si>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</si>
  <si>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</si>
  <si>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</si>
  <si>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</si>
  <si>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</si>
  <si>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</si>
  <si>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</si>
  <si>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</si>
  <si>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</si>
  <si>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</si>
  <si>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</si>
  <si>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</si>
  <si>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</si>
  <si>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</si>
  <si>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</si>
  <si>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</si>
  <si>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</si>
  <si>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</si>
  <si>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</si>
  <si>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</si>
  <si>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</si>
  <si>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</si>
  <si>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</si>
  <si>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</si>
  <si>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</si>
  <si>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</si>
  <si>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</si>
  <si>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</si>
  <si>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</si>
  <si>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</si>
  <si>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</si>
  <si>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</si>
  <si>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</si>
  <si>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</si>
  <si>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</si>
  <si>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</si>
  <si>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</si>
  <si>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</si>
  <si>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</si>
  <si>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</si>
  <si>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</si>
  <si>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</si>
  <si>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</si>
  <si>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</si>
  <si>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</si>
  <si>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</si>
  <si>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</si>
  <si>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</si>
  <si>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</si>
  <si>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</si>
  <si>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</si>
  <si>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</si>
  <si>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</si>
  <si>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</si>
  <si>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</si>
  <si>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</si>
  <si>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</si>
  <si>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</si>
  <si>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</si>
  <si>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</si>
  <si>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</si>
  <si>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</si>
  <si>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</si>
  <si>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</si>
  <si>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</si>
  <si>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</si>
  <si>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</si>
  <si>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</si>
  <si>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</si>
  <si>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</si>
  <si>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</si>
  <si>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</si>
  <si>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</si>
  <si>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</si>
  <si>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</si>
  <si>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</si>
  <si>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</si>
  <si>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</si>
  <si>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</si>
  <si>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</si>
  <si>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</si>
  <si>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</si>
  <si>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</si>
  <si>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</si>
  <si>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</si>
  <si>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</si>
  <si>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</si>
  <si>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</si>
  <si>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</si>
  <si>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</si>
  <si>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</si>
  <si>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</si>
  <si>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</si>
  <si>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</si>
  <si>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</si>
  <si>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</si>
  <si>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</si>
  <si>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</si>
  <si>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</si>
  <si>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</si>
  <si>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</si>
  <si>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</si>
  <si>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</si>
  <si>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</si>
  <si>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</si>
  <si>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</si>
  <si>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</si>
  <si>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</si>
  <si>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</si>
  <si>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</si>
  <si>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</si>
  <si>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</si>
  <si>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</si>
  <si>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</si>
  <si>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</si>
  <si>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</si>
  <si>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</si>
  <si>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</si>
  <si>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</si>
  <si>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</si>
  <si>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</si>
  <si>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</si>
  <si>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</si>
  <si>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</si>
  <si>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</si>
  <si>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</si>
  <si>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</si>
  <si>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</si>
  <si>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</si>
  <si>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</si>
  <si>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</si>
  <si>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</si>
  <si>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</si>
  <si>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</si>
  <si>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</si>
  <si>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</si>
  <si>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</si>
  <si>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</si>
  <si>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</si>
  <si>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</si>
  <si>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</si>
  <si>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</si>
  <si>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</si>
  <si>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</si>
  <si>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</si>
  <si>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</si>
  <si>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</si>
  <si>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</si>
  <si>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</si>
  <si>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</si>
  <si>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</si>
  <si>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</si>
  <si>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</si>
  <si>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</si>
  <si>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</si>
  <si>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</si>
  <si>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</si>
  <si>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</si>
  <si>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</si>
  <si>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</si>
  <si>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</si>
  <si>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</si>
  <si>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</si>
  <si>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</si>
  <si>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</si>
  <si>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</si>
  <si>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</si>
  <si>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</si>
  <si>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</si>
  <si>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</si>
  <si>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</si>
  <si>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</si>
  <si>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</si>
  <si>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</si>
  <si>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</si>
  <si>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</si>
  <si>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</si>
  <si>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</si>
  <si>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</si>
  <si>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</si>
  <si>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</si>
  <si>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</si>
  <si>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</si>
  <si>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</si>
  <si>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</si>
  <si>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</si>
  <si>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</si>
  <si>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</si>
  <si>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</si>
  <si>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</si>
  <si>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</si>
  <si>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</si>
  <si>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</si>
  <si>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</si>
  <si>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</si>
  <si>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</si>
  <si>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</si>
  <si>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</si>
  <si>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</si>
  <si>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</si>
  <si>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</si>
  <si>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</si>
  <si>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</si>
  <si>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</si>
  <si>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</si>
  <si>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</si>
  <si>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</si>
  <si>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</si>
  <si>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</si>
  <si>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</si>
  <si>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</si>
  <si>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</si>
  <si>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</si>
  <si>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</si>
  <si>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</si>
  <si>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</si>
  <si>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</si>
  <si>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</si>
  <si>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</si>
  <si>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</si>
  <si>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</si>
  <si>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</si>
  <si>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</si>
  <si>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</si>
  <si>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</si>
  <si>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</si>
  <si>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</si>
  <si>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</si>
  <si>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</si>
  <si>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</si>
  <si>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</si>
  <si>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</si>
  <si>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</si>
  <si>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</si>
  <si>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</si>
  <si>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</si>
  <si>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</si>
  <si>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</si>
  <si>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</si>
  <si>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</si>
  <si>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</si>
  <si>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</si>
  <si>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</si>
  <si>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</si>
  <si>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</si>
  <si>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</si>
  <si>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</si>
  <si>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</si>
  <si>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</si>
  <si>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</si>
  <si>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</si>
  <si>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</si>
  <si>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</si>
  <si>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</si>
  <si>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</si>
  <si>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</si>
  <si>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</si>
  <si>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</si>
  <si>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</si>
  <si>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</si>
  <si>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</si>
  <si>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</si>
  <si>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</si>
  <si>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</si>
  <si>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</si>
  <si>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</si>
  <si>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</si>
  <si>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</si>
  <si>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</si>
  <si>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</si>
  <si>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</si>
  <si>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</si>
  <si>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</si>
  <si>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</si>
  <si>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</si>
  <si>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</si>
  <si>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</si>
  <si>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</si>
  <si>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</si>
  <si>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</si>
  <si>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</si>
  <si>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</si>
  <si>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</si>
  <si>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</si>
  <si>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</si>
  <si>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</si>
  <si>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</si>
  <si>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</si>
  <si>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</si>
  <si>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</si>
  <si>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</si>
  <si>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</si>
  <si>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</si>
  <si>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</si>
  <si>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</si>
  <si>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</si>
  <si>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</si>
  <si>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</si>
  <si>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</si>
  <si>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</si>
  <si>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</si>
  <si>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</si>
  <si>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</si>
  <si>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</si>
  <si>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</si>
  <si>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</si>
  <si>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</si>
  <si>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</si>
  <si>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</si>
  <si>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</si>
  <si>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</si>
  <si>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</si>
  <si>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</si>
  <si>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</si>
  <si>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</si>
  <si>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</si>
  <si>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</si>
  <si>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</si>
  <si>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</si>
  <si>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</si>
  <si>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</si>
  <si>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</si>
  <si>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</si>
  <si>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</si>
  <si>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</si>
  <si>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</si>
  <si>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</si>
  <si>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</si>
  <si>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</si>
  <si>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</si>
  <si>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</si>
  <si>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</si>
  <si>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</si>
  <si>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</si>
  <si>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</si>
  <si>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</si>
  <si>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</si>
  <si>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</si>
  <si>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</si>
  <si>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</si>
  <si>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</si>
  <si>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</si>
  <si>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</si>
  <si>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</si>
  <si>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</si>
  <si>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</si>
  <si>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</si>
  <si>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</si>
  <si>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</si>
  <si>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</si>
  <si>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</si>
  <si>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</si>
  <si>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</si>
  <si>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</si>
  <si>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</si>
  <si>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</si>
  <si>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</si>
  <si>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</si>
  <si>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</si>
  <si>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</si>
  <si>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</si>
  <si>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</si>
  <si>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</si>
  <si>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</si>
  <si>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</si>
  <si>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</si>
  <si>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</si>
  <si>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</si>
  <si>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</si>
  <si>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</si>
  <si>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</si>
  <si>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</si>
  <si>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</si>
  <si>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</si>
  <si>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</si>
  <si>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</si>
  <si>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</si>
  <si>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</si>
  <si>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</si>
  <si>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</si>
  <si>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</si>
  <si>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</si>
  <si>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</si>
  <si>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</si>
  <si>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</si>
  <si>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</si>
  <si>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</si>
  <si>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</si>
  <si>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</si>
  <si>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</si>
  <si>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</si>
  <si>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</si>
  <si>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</si>
  <si>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</si>
  <si>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</si>
  <si>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</si>
  <si>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</si>
  <si>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</si>
  <si>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</si>
  <si>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</si>
  <si>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</si>
  <si>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</si>
  <si>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</si>
  <si>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</si>
  <si>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</si>
  <si>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</si>
  <si>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</si>
  <si>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</si>
  <si>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</si>
  <si>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</si>
  <si>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</si>
  <si>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</si>
  <si>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</si>
  <si>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</si>
  <si>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</si>
  <si>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</si>
  <si>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</si>
  <si>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</si>
  <si>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</si>
  <si>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</si>
  <si>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</si>
  <si>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</si>
  <si>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</si>
  <si>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</si>
  <si>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</si>
  <si>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</si>
  <si>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</si>
  <si>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</si>
  <si>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</si>
  <si>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</si>
  <si>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</si>
  <si>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</si>
  <si>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</si>
  <si>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</si>
  <si>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</si>
  <si>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</si>
  <si>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</si>
  <si>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</si>
  <si>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</si>
  <si>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</si>
  <si>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</si>
  <si>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</si>
  <si>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</si>
  <si>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</si>
  <si>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</si>
  <si>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</si>
  <si>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</si>
  <si>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</si>
  <si>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</si>
  <si>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</si>
  <si>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</si>
  <si>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</si>
  <si>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</si>
  <si>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</si>
  <si>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</si>
  <si>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</si>
  <si>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</si>
  <si>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</si>
  <si>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</si>
  <si>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</si>
  <si>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</si>
  <si>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</si>
  <si>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</si>
  <si>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</si>
  <si>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</si>
  <si>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</si>
  <si>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</si>
  <si>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</si>
  <si>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</si>
  <si>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</si>
  <si>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</si>
  <si>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</si>
  <si>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</si>
  <si>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</si>
  <si>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</si>
  <si>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</si>
  <si>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</si>
  <si>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</si>
  <si>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</si>
  <si>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</si>
  <si>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</si>
  <si>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</si>
  <si>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</si>
  <si>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</si>
  <si>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</si>
  <si>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</si>
  <si>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</si>
  <si>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</si>
  <si>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</si>
  <si>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</si>
  <si>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</si>
  <si>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</si>
  <si>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</si>
  <si>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</si>
  <si>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</si>
  <si>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</si>
  <si>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</si>
  <si>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</si>
  <si>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</si>
  <si>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</si>
  <si>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</si>
  <si>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</si>
  <si>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</si>
  <si>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</si>
  <si>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</si>
  <si>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</si>
  <si>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</si>
  <si>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</si>
  <si>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</si>
  <si>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</si>
  <si>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</si>
  <si>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</si>
  <si>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</si>
  <si>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</si>
  <si>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</si>
  <si>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</si>
  <si>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</si>
  <si>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</si>
  <si>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</si>
  <si>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</si>
  <si>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</si>
  <si>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</si>
  <si>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</si>
  <si>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</si>
  <si>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</si>
  <si>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</si>
  <si>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</si>
  <si>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</si>
  <si>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</si>
  <si>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</si>
  <si>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</si>
  <si>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</si>
  <si>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</si>
  <si>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</si>
  <si>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</si>
  <si>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</si>
  <si>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</si>
  <si>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</si>
  <si>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</si>
  <si>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</si>
  <si>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</si>
  <si>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</si>
  <si>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</si>
  <si>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</si>
  <si>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</si>
  <si>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</si>
  <si>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</si>
  <si>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</si>
  <si>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</si>
  <si>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</si>
  <si>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</si>
  <si>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</si>
  <si>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</si>
  <si>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</si>
  <si>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</si>
  <si>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</si>
  <si>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</si>
  <si>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</si>
  <si>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</si>
  <si>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</si>
  <si>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</si>
  <si>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</si>
  <si>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</si>
  <si>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</si>
  <si>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</si>
  <si>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</si>
  <si>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</si>
  <si>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</si>
  <si>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</si>
  <si>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</si>
  <si>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</si>
  <si>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</si>
  <si>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</si>
  <si>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</si>
  <si>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</si>
  <si>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</si>
  <si>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</si>
  <si>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</si>
  <si>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</si>
  <si>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</si>
  <si>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</si>
  <si>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</si>
  <si>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</si>
  <si>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</si>
  <si>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</si>
  <si>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</si>
  <si>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</si>
  <si>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</si>
  <si>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</si>
  <si>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</si>
  <si>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</si>
  <si>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</si>
  <si>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</si>
  <si>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</si>
  <si>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</si>
  <si>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</si>
  <si>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</si>
  <si>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</si>
  <si>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</si>
  <si>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</si>
  <si>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</si>
  <si>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</si>
  <si>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</si>
  <si>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</si>
  <si>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</si>
  <si>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</si>
  <si>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</si>
  <si>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</si>
  <si>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</si>
  <si>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</si>
  <si>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</si>
  <si>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</si>
  <si>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</si>
  <si>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</si>
  <si>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</si>
  <si>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</si>
  <si>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</si>
  <si>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</si>
  <si>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</si>
  <si>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</si>
  <si>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</si>
  <si>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</si>
  <si>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</si>
  <si>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</si>
  <si>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</si>
  <si>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</si>
  <si>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</si>
  <si>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</si>
  <si>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</si>
  <si>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</si>
  <si>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</si>
  <si>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</si>
  <si>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</si>
  <si>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</si>
  <si>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</si>
  <si>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</si>
  <si>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</si>
  <si>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</si>
  <si>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</si>
  <si>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</si>
  <si>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</si>
  <si>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</si>
  <si>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</si>
  <si>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</si>
  <si>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</si>
  <si>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</si>
  <si>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</si>
  <si>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</si>
  <si>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</si>
  <si>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</si>
  <si>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</si>
  <si>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</si>
  <si>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</si>
  <si>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</si>
  <si>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</si>
  <si>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</si>
  <si>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</si>
  <si>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</si>
  <si>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</si>
  <si>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</si>
  <si>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</si>
  <si>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</si>
  <si>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</si>
  <si>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</si>
  <si>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</si>
  <si>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</si>
  <si>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</si>
  <si>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</si>
  <si>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</si>
  <si>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</si>
  <si>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</si>
  <si>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</si>
  <si>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</si>
  <si>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</si>
  <si>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</si>
  <si>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</si>
  <si>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</si>
  <si>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</si>
  <si>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</si>
  <si>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</si>
  <si>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</si>
  <si>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</si>
  <si>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</si>
  <si>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</si>
  <si>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</si>
  <si>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</si>
  <si>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</si>
  <si>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</si>
  <si>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</si>
  <si>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</si>
  <si>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</si>
  <si>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</si>
  <si>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</si>
  <si>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</si>
  <si>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</si>
  <si>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</si>
  <si>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</si>
  <si>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</si>
  <si>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</si>
  <si>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</si>
  <si>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</si>
  <si>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</si>
  <si>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</si>
  <si>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</si>
  <si>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</si>
  <si>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</si>
  <si>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</si>
  <si>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</si>
  <si>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</si>
  <si>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</si>
  <si>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</si>
  <si>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</si>
  <si>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</si>
  <si>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</si>
  <si>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</si>
  <si>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</si>
  <si>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</si>
  <si>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</si>
  <si>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</si>
  <si>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</si>
  <si>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</si>
  <si>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</si>
  <si>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</si>
  <si>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</si>
  <si>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</si>
  <si>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</si>
  <si>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</si>
  <si>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</si>
  <si>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</si>
  <si>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</si>
  <si>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</si>
  <si>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</si>
  <si>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</si>
  <si>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</si>
  <si>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</si>
  <si>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</si>
  <si>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</si>
  <si>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</si>
  <si>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</si>
  <si>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</si>
  <si>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</si>
  <si>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</si>
  <si>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</si>
  <si>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</si>
  <si>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</si>
  <si>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</si>
  <si>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</si>
  <si>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</si>
  <si>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</si>
  <si>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</si>
  <si>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</si>
  <si>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</si>
  <si>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</si>
  <si>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</si>
  <si>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</si>
  <si>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</si>
  <si>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</si>
  <si>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</si>
  <si>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</si>
  <si>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</si>
  <si>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</si>
  <si>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</si>
  <si>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</si>
  <si>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</si>
  <si>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</si>
  <si>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</si>
  <si>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</si>
  <si>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</si>
  <si>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</si>
  <si>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</si>
  <si>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</si>
  <si>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</si>
  <si>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</si>
  <si>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</si>
  <si>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</si>
  <si>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</si>
  <si>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</si>
  <si>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</si>
  <si>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</si>
  <si>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</si>
  <si>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</si>
  <si>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</si>
  <si>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</si>
  <si>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</si>
  <si>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</si>
  <si>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</si>
  <si>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</si>
  <si>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</si>
  <si>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</si>
  <si>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</si>
  <si>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</si>
  <si>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</si>
  <si>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</si>
  <si>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</si>
  <si>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</si>
  <si>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</si>
  <si>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</si>
  <si>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</si>
  <si>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no pcm</t>
  </si>
  <si>
    <t>EM team on the way need 45 Min</t>
  </si>
  <si>
    <t>jed0599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</si>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</sst>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8" totalsRowShown="0" headerRowDxfId="155" dataDxfId="154" headerRowBorderDxfId="152" tableBorderDxfId="153" totalsRowBorderDxfId="151">
  <autoFilter ref="A1:CJ7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1" totalsRowShown="0" headerRowDxfId="46" dataDxfId="45" headerRowBorderDxfId="43" tableBorderDxfId="44" totalsRowBorderDxfId="42">
  <autoFilter ref="A1:L2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327.6692217592572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45990.617647685183</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45990.617647569445</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45990.617647685183</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45990.617647685183</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45990.617647685183</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45990.617647685183</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45990.617647685183</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45990.617647685183</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45990.617647685183</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45990.617647685183</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45990.617647685183</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45990.617647685183</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45990.617647685183</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45990.617647685183</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45990.617647685183</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45990.617647685183</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45990.617647685183</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45990.617647685183</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45990.617647685183</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45990.617647685183</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45990.617647685183</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45990.617647685183</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45990.617647685183</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45990.617647685183</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45990.617647685183</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45990.617647685183</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45990.617647685183</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45990.617647685183</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45990.617647685183</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45990.617647685183</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45990.617647685183</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45990.617647685183</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8"/>
  <sheetViews>
    <sheetView tabSelected="1"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165.61780972222186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6.2302287037018687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45990.617647685183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45990.617647685183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45990.617647685183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45990.617647685183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45990.617647685183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45990.617647685183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45990.617647685183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45990.617647685183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45990.617647685183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45990.617647685183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45990.617647685183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45990.617647685183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45990.617647685183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45990.617647685183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45990.617647685183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45990.617647685183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45990.617647685183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45990.617647685183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45990.617647685183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45990.617647685183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45990.617647685183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45990.617647685183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45990.617647685183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45990.617647685183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45990.617647685183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45990.617647685183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45990.617647685183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45990.617647685183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45990.617647685183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45990.617647685183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45990.617647685183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45990.617647685183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45990.617647685183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45990.617647685183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45990.617647685183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45990.617647685183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45990.617647685183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45990.617647685183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45990.617647685183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45990.617647685183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45990.617647685183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45990.617647685183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45990.617647685183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45990.617647685183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45990.617647685183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45990.617647685183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45990.617647685183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45990.617647685183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45990.617647685183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45990.617647685183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45990.617647685183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45990.617647685183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45990.617647685183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45990.617647685183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45990.617647685183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45990.617647685183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45990.617647685183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45990.617647685183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45990.617647685183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45990.617647685183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45990.617647685183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45990.617647685183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45990.617647685183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45990.617647685183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45990.617647685183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45990.617647685183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45990.617647685183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45990.617647685183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45990.617647685183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45990.617647685183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45990.617647685183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45990.617647685183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45990.617647685183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45990.617647685183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sheetData>
  <dataValidations count="2">
    <dataValidation allowBlank="1" showInputMessage="1" showErrorMessage="1" sqref="E1" xr:uid="{4D935161-CDD3-4592-B877-3FB59C99E142}"/>
    <dataValidation type="list" allowBlank="1" showInputMessage="1" showErrorMessage="1" sqref="E3:E7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39192</v>
      </c>
      <c r="B2" s="58" t="str">
        <f>IFERROR(VLOOKUP(D2,DB!A:K,11,0),"")</f>
        <v>R3</v>
      </c>
      <c r="C2" s="18">
        <v>1</v>
      </c>
      <c r="D2" s="18" t="s">
        <v>19392</v>
      </c>
      <c r="E2" s="18" t="s">
        <v>39106</v>
      </c>
      <c r="F2" s="22">
        <v>45990.534942129627</v>
      </c>
      <c r="G2" s="21">
        <f t="shared" ref="G2:G39" ca="1" si="0">IFERROR(NOW()-F2,"-")</f>
        <v>8.2705555556458421E-2</v>
      </c>
      <c r="H2" s="22">
        <v>45990.529930555553</v>
      </c>
      <c r="I2" s="19" t="str">
        <f>IFERROR(VLOOKUP(D2,DB!A:F,6,0),"")</f>
        <v>SCECO</v>
      </c>
      <c r="J2" s="18" t="str">
        <f>IFERROR(VLOOKUP(D2,DB!A:G,7,0),"")</f>
        <v>Dead</v>
      </c>
      <c r="K2" s="42" t="s">
        <v>39193</v>
      </c>
      <c r="L2" s="23" t="str">
        <f>IFERROR(VLOOKUP(D2,DB!A:I,9,0),"")</f>
        <v>Latis</v>
      </c>
    </row>
    <row r="3" spans="1:13" ht="15" customHeight="1">
      <c r="A3" s="19" t="s">
        <v>39194</v>
      </c>
      <c r="B3" s="58" t="str">
        <f>IFERROR(VLOOKUP(D3,DB!A:K,11,0),"")</f>
        <v>R3</v>
      </c>
      <c r="C3" s="18">
        <v>1</v>
      </c>
      <c r="D3" s="58" t="s">
        <v>24526</v>
      </c>
      <c r="E3" s="18" t="s">
        <v>39106</v>
      </c>
      <c r="F3" s="20">
        <v>45990.480312500003</v>
      </c>
      <c r="G3" s="21">
        <f t="shared" ca="1" si="0"/>
        <v>0.13733518517983612</v>
      </c>
      <c r="H3" s="22">
        <v>45990.540520833332</v>
      </c>
      <c r="I3" s="19" t="str">
        <f>IFERROR(VLOOKUP(D3,DB!A:F,6,0),"")</f>
        <v>SCECO</v>
      </c>
      <c r="J3" s="18" t="str">
        <f>IFERROR(VLOOKUP(D3,DB!A:G,7,0),"")</f>
        <v>Good</v>
      </c>
      <c r="K3" s="42" t="s">
        <v>39195</v>
      </c>
      <c r="L3" s="23" t="str">
        <f>IFERROR(VLOOKUP(D3,DB!A:I,9,0),"")</f>
        <v>Latis</v>
      </c>
    </row>
    <row r="4" spans="1:13" ht="15" customHeight="1">
      <c r="A4" s="19"/>
      <c r="B4" s="58" t="str">
        <f>IFERROR(VLOOKUP(D4,DB!A:K,11,0),"")</f>
        <v/>
      </c>
      <c r="C4" s="18"/>
      <c r="D4" s="58" t="str">
        <f>IFERROR(VLOOKUP(#REF!,DB!#REF!,7,0),"")</f>
        <v/>
      </c>
      <c r="E4" s="18"/>
      <c r="F4" s="20"/>
      <c r="G4" s="21">
        <f t="shared" ca="1" si="0"/>
        <v>45990.617647685183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45990.617647685183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45990.617647685183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45990.617647685183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45990.617647685183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45990.617647685183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45990.617647685183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45990.617647685183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45990.617647685183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45990.617647685183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45990.617647685183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45990.617647685183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45990.617647685183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45990.617647685183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45990.617647685183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45990.617647685183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45990.617647685183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45990.617647685183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45990.617647685183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45990.617647685183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45990.617647685183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45990.617647685183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45990.617647685183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45990.617647685183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45990.617647685183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45990.617647685183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45990.617647685183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45990.617647685183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45990.617647685183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45990.617647685183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45990.617647685183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45990.617647685183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45990.617647685183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45990.617647685183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45990.617647685183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45990.617647685183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45990.617647685183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45990.617647685183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45990.617647685183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45990.617647685183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45990.617647685183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45990.617647685183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45990.617647685183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45990.617647685183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45990.617647685183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45990.617647685183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45990.617647685183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45990.617647685183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45990.617647685183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45990.617647685183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45990.617647685183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45990.617647685183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45990.617647685183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45990.617647685183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45990.617647685183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45990.617647685183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45990.617647685183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45990.617647685183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45990.617647685183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45990.617647685183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45990.617647685183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45990.617647685183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45990.617647685183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45990.617647685183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45990.617647685183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45990.617647685183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45990.617647685183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45990.617647685183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45990.617647685183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45990.617647685183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45990.617647685183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45990.617647685183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45990.617647685183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45990.617647685183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45990.617647685183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45990.617647685183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45990.617647685183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45990.617647685183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45990.617647685183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45990.617647685183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45990.617647685183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45990.617647685183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45990.617647685183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45990.617647685183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45990.617647685183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45990.617647685183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45990.617647685183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45990.617647685183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45990.617647685183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45990.617647685183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45990.617647685183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45990.617647685183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45990.617647685183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45990.617647685183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45990.617647685183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45990.617647685183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45990.617647685183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45990.617647685183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45990.617647685183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45990.617647685183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45990.617647685183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45990.617647685183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45990.617647685183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45990.617647685183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45990.617647685183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45990.617647685183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45990.617647685183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45990.617647685183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45990.617647685183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45990.617647685183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45990.617647685183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45990.617647685183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45990.617647685183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45990.617647685183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45990.617647685183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45990.617647685183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45990.617647685183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45990.617647685183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45990.617647685183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45990.617647685183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45990.617647685183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45990.617647685183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45990.617647685183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45990.617647685183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45990.617647685183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45990.617647685183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45990.617647685183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45990.617647685183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45990.617647685183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45990.617647685183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45990.617647685183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45990.617647685183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45990.617647685183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45990.617647685183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45990.617647685183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45990.617647685183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45990.617647685183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45990.617647685183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45990.617647685183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45990.617647685183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45990.617647685183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45990.617647685183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45990.617647685183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45990.617647685183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45990.617647685183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45990.617647685183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45990.617647685183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45990.617647685183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45990.617647685183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45990.617647685183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45990.617647685183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45990.617647685183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45990.617647685183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45990.617647685183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45990.617647685183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45990.617647685183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45990.617647685183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45990.617647685183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45990.617647685183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45990.617647685183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45990.617647685183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45990.617647685183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45990.617647685183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45990.617647685183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45990.617647685183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45990.617647685183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45990.617647685183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45990.617647685183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45990.617647685183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45990.617647685183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45990.617647685183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45990.617647685183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45990.617647685183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45990.617647685183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45990.617647685183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45990.617647685183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45990.617647685183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45990.617647685183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45990.617647685183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45990.617647685183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45990.617647685183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45990.617647685183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45990.617647685183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45990.617647685183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45990.617647685183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45990.617647685183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45990.617647685183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45990.617647685183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45990.617647685183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45990.617647685183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45990.617647685183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45990.617647685183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45990.617647685183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45990.617647685183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45990.617647685183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45990.617647685183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45990.617647685183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45990.617647685183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45990.617647685183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45990.617647685183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45990.617647685183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45990.617647685183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45990.617647685183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45990.617647685183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45990.617647685183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45990.617647685183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45990.617647685183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45990.617647685183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45990.617647685183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45990.617647685183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45990.617647685183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45990.617647685183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45990.617647685183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45990.617647685183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45990.617647685183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45990.617647685183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45990.617647685183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45990.617647685183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45990.617647685183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45990.617647685183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45990.617647685183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45990.617647685183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45990.617647685183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45990.617647685183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45990.617647685183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45990.617647685183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45990.617647685183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45990.617647685183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45990.617647685183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45990.617647685183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45990.617647685183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45990.617647685183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45990.617647685183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45990.617647685183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45990.617647685183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45990.617647685183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45990.617647685183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45990.617647685183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45990.617647685183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45990.617647685183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45990.617647685183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45990.617647685183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45990.617647685183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45990.617647685183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45990.617647685183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45990.617647685183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45990.617647685183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45990.617647685183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45990.617647685183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45990.617647685183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45990.617647685183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45990.617647685183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45990.617647685183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45990.617647685183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45990.617647685183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45990.617647685183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45990.617647685183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45990.617647685183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45990.617647685183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45990.617647685183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45990.617647685183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45990.617647685183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45990.617647685183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45990.617647685183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45990.617647685183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45990.617647685183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45990.617647685183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45990.617647685183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45990.617647685183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45990.617647685183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45990.617647685183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45990.617647685183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45990.617647685183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45990.617647685183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45990.617647685183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45990.617647685183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45990.617647685183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45990.617647685183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45990.617647685183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45990.617647685183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45990.617647685183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45990.617647685183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45990.617647685183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45990.617647685183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45990.617647685183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45990.617647685183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45990.617647685183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45990.617647685183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45990.617647685183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45990.617647685183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45990.617647685183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45990.617647685183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45990.617647685183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45990.617647685183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45990.617647685183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45990.617647685183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45990.617647685183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45990.617647685183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45990.617647685183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45990.617647685183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45990.617647685183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45990.617647685183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45990.617647685183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45990.617647685183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45990.617647685183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45990.617647685183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45990.617647685183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45990.617647685183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45990.617647685183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45990.617647685183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45990.617647685183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45990.617647685183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45990.617647685183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45990.617647685183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45990.617647685183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45990.617647685183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45990.617647685183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45990.617647685183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45990.617647685183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45990.617647685183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45990.617647685183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45990.617647685183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45990.617647685183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45990.617647685183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45990.617647685183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45990.617647685183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45990.617647685183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45990.617647685183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45990.617647685183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45990.617647685183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45990.617647685183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45990.617647685183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45990.617647685183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45990.617647685183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45990.617647685183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45990.617647685183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45990.617647685183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45990.617647685183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45990.617647685183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45990.617647685183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45990.617647685183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45990.617647685183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45990.617647685183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45990.617647685183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45990.617647685183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45990.617647685183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45990.617647685183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45990.617647685183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45990.617647685183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45990.617647685183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45990.617647685183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45990.617647685183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45990.617647685183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45990.617647685183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45990.617647685183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45990.617647685183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45990.617647685183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45990.617647685183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45990.617647685183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45990.617647685183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45990.617647685183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45990.617647685183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45990.617647685183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45990.617647685183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45990.617647685183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45990.617647685183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45990.617647685183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45990.617647685183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45990.617647685183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45990.617647685183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45990.617647685183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45990.617647685183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45990.617647685183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45990.617647685183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45990.617647685183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45990.617647685183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45990.617647685183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45990.617647685183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45990.617647685183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45990.617647685183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45990.617647685183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45990.617647685183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45990.617647685183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45990.617647685183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45990.617647685183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45990.617647685183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45990.617647685183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45990.617647685183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45990.617647685183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45990.617647685183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45990.617647685183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45990.617647685183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45990.617647685183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45990.617647685183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45990.617647685183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45990.617647685183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45990.617647685183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45990.617647685183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45990.617647685183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45990.617647685183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45990.617647685183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45990.617647685183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45990.617647685183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45990.617647685183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45990.617647685183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45990.617647685183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45990.617647685183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45990.617647685183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45990.617647685183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45990.617647685183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45990.617647685183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45990.617647685183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45990.617647685183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45990.617647685183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45990.617647685183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45990.617647685183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45990.617647685183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45990.617647685183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45990.617647685183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45990.617647685183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45990.617647685183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45990.617647685183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45990.617647685183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45990.617647685183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45990.617647685183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45990.617647685183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45990.617647685183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45990.617647685183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45990.617647685183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45990.617647685183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45990.617647685183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45990.617647685183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45990.617647685183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45990.617647685183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45990.617647685183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45990.617647685183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45990.617647685183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45990.617647685183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45990.617647685183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45990.617647685183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45990.617647685183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45990.617647685183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45990.617647685183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45990.617647685183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45990.617647685183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45990.617647685183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45990.617647685183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45990.617647685183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45990.617647685183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45990.617647685183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45990.617647685183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45990.617647685183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45990.617647685183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45990.617647685183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45990.617647685183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45990.617647685183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45990.617647685183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45990.617647685183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45990.617647685183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45990.617647685183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45990.617647685183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45990.617647685183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45990.617647685183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45990.617647685183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45990.617647685183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45990.617647685183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45990.617647685183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45990.617647685183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45990.617647685183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45990.617647685183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45990.617647685183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45990.617647685183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45990.617647685183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45990.617647685183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45990.617647685183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45990.617647685183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45990.617647685183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45990.617647685183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45990.617647685183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45990.617647685183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45990.617647685183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45990.617647685183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45990.617647685183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45990.617647685183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45990.617647685183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45990.617647685183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45990.617647685183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45990.617647685183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45990.617647685183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45990.617647685183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45990.617647685183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45990.617647685183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45990.617647685183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45990.617647685183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45990.617647685183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45990.617647685183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45990.617647685183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45990.617647685183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45990.617647685183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45990.617647685183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45990.617647685183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45990.617647685183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45990.617647685183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45990.617647685183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45990.617647685183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45990.617647685183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45990.617647685183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45990.617647685183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45990.617647685183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45990.617647685183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45990.617647685183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45990.617647685183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45990.617647685183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45990.617647685183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45990.617647685183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45990.617647685183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45990.617647685183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45990.617647685183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45990.617647685183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45990.617647685183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45990.617647685183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45990.617647685183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45990.617647685183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45990.617647685183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45990.617647685183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45990.617647685183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45990.617647685183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45990.617647685183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45990.617647685183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45990.617647685183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45990.617647685183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45990.617647685183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45990.617647685183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45990.617647685183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45990.617647685183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45990.617647685183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45990.617647685183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45990.617647685183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45990.617647685183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45990.617647685183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45990.617647685183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45990.617647685183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45990.617647685183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45990.617647685183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45990.617647685183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45990.617647685183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45990.617647685183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45990.617647685183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45990.617647685183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45990.617647685183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45990.617647685183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45990.617647685183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45990.617647685183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45990.617647685183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45990.617647685183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45990.617647685183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45990.617647685183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45990.617647685183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45990.617647685183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45990.617647685183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45990.617647685183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45990.617647685183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45990.617647685183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45990.617647685183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45990.617647685183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45990.617647685183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45990.617647685183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45990.617647685183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45990.617647685183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45990.617647685183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45990.617647685183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45990.617647685183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45990.617647685183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45990.617647685183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45990.617647685183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45990.617647685183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45990.617647685183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45990.617647685183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45990.617647685183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45990.617647685183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45990.617647685183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45990.617647685183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45990.617647685183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45990.617647685183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45990.617647685183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45990.617647685183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45990.617647685183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45990.617647685183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45990.617647685183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45990.617647685183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45990.617647685183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45990.617647685183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45990.617647685183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45990.617647685183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45990.617647685183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45990.617647685183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45990.617647685183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45990.617647685183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45990.617647685183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45990.617647685183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45990.617647685183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45990.617647685183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45990.617647685183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45990.617647685183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45990.617647685183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45990.617647685183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45990.617647685183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45990.617647685183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45990.617647685183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45990.617647685183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45990.617647685183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45990.617647685183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45990.617647685183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45990.617647685183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45990.617647685183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45990.617647685183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45990.617647685183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45990.617647685183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45990.617647685183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45990.617647685183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45990.617647685183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45990.617647685183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45990.617647685183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45990.617647685183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45990.617647685183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45990.617647685183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45990.617647685183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45990.617647685183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45990.617647685183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45990.617647685183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45990.617647685183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45990.617647685183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45990.617647685183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45990.617647685183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45990.617647685183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45990.617647685183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45990.617647685183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45990.617647685183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45990.617647685183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45990.617647685183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45990.617647685183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45990.617647685183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45990.617647685183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45990.617647685183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45990.617647685183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45990.617647685183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45990.617647685183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45990.617647685183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45990.617647685183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45990.617647685183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45990.617647685183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45990.617647685183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45990.617647685183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45990.617647685183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45990.617647685183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45990.617647685183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45990.617647685183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45990.617647685183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45990.617647685183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45990.617647685183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45990.617647685183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45990.617647685183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45990.617647685183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45990.617647685183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45990.617647685183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45990.617647685183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45990.617647685183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45990.617647685183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45990.617647685183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45990.617647685183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45990.617647685183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45990.617647685183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45990.617647685183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45990.617647685183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45990.617647685183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45990.617647685183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45990.617647685183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45990.617647685183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45990.617647685183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45990.617647685183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45990.617647685183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45990.617647685183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45990.617647685183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45990.617647685183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45990.617647685183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45990.617647685183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45990.617647685183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45990.617647685183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45990.617647685183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45990.617647685183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45990.617647685183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45990.617647685183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45990.617647685183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45990.617647685183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45990.617647685183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45990.617647685183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45990.617647685183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45990.617647685183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45990.617647685183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45990.617647685183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45990.617647685183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45990.617647685183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45990.617647685183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45990.617647685183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45990.617647685183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45990.617647685183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45990.617647685183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45990.617647685183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45990.617647685183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45990.617647685183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45990.617647685183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45990.617647685183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45990.617647685183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45990.617647685183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45990.617647685183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45990.617647685183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45990.617647685183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45990.617647685183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45990.617647685183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45990.617647685183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45990.617647685183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45990.617647685183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45990.617647685183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45990.617647685183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45990.617647685183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45990.617647685183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45990.617647685183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45990.617647685183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45990.617647685183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45990.617647685183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45990.617647685183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45990.617647685183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45990.617647685183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45990.617647685183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45990.617647685183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45990.617647685183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45990.617647685183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45990.617647685183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45990.617647685183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45990.617647685183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45990.617647685183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45990.617647685183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45990.617647685183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45990.617647685183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45990.617647685183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45990.617647685183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45990.617647685183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45990.617647685183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45990.617647685183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45990.617647685183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45990.617647685183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45990.617647685183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45990.617647685183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45990.617647685183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45990.617647685183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45990.617647685183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45990.617647685183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45990.617647685183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45990.617647685183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45990.617647685183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45990.617647685183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45990.617647685183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45990.617647685183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45990.617647685183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45990.617647685183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45990.617647685183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45990.617647685183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45990.617647685183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45990.617647685183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45990.617647685183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45990.617647685183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45990.617647685183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45990.617647685183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45990.617647685183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45990.617647685183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45990.617647685183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45990.617647685183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45990.617647685183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45990.617647685183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45990.617647685183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45990.617647685183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45990.617647685183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45990.617647685183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45990.617647685183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45990.617647685183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45990.617647685183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45990.617647685183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45990.617647685183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45990.617647685183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45990.617647685183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45990.617647685183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45990.617647685183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45990.617647685183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45990.617647685183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45990.617647685183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45990.617647685183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45990.617647685183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45990.617647685183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45990.617647685183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45990.617647685183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45990.617647685183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45990.617647685183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45990.617647685183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45990.617647685183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45990.617647685183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45990.617647685183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45990.617647685183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45990.617647685183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45990.617647685183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45990.617647685183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45990.617647685183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45990.617647685183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45990.617647685183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45990.617647685183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45990.617647685183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45990.617647685183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45990.617647685183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45990.617647685183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45990.617647685183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45990.617647685183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45990.617647685183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45990.617647685183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45990.617647685183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45990.617647685183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45990.617647685183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45990.617647685183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45990.617647685183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45990.617647685183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45990.617647685183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45990.617647685183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45990.617647685183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45990.617647685183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45990.617647685183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45990.617647685183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45990.617647685183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45990.617647685183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45990.617647685183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45990.617647685183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45990.617647685183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45990.617647685183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45990.617647685183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45990.617647685183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45990.617647685183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45990.617647685183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45990.617647685183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45990.617647685183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45990.617647685183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45990.617647685183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45990.617647685183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45990.617647685183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45990.617647685183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45990.617647685183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45990.617647685183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45990.617647685183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45990.617647685183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45990.617647685183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45990.617647685183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45990.617647685183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45990.617647685183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45990.617647685183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45990.617647685183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45990.617647685183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45990.617647685183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45990.617647685183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45990.617647685183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45990.617647685183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45990.617647685183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45990.617647685183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45990.617647685183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45990.617647685183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45990.617647685183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45990.617647685183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45990.617647685183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45990.617647685183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45990.617647685183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45990.617647685183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45990.617647685183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45990.617647685183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45990.617647685183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45990.617647685183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45990.617647685183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45990.617647685183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45990.617647685183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45990.617647685183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45990.617647685183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45990.617647685183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45990.617647685183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45990.617647685183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45990.617647685183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45990.617647685183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45990.617647685183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45990.617647685183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45990.617647685183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45990.617647685183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45990.617647685183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45990.617647685183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45990.617647685183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45990.617647685183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45990.617647685183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45990.617647685183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45990.617647685183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45990.617647685183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45990.617647685183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45990.617647685183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45990.617647685183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45990.617647685183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45990.617647685183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45990.617647685183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45990.617647685183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45990.617647685183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45990.617647685183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45990.617647685183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45990.617647685183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45990.617647685183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45990.617647685183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45990.617647685183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45990.617647685183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45990.617647685183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45990.617647685183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45990.617647685183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45990.617647685183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45990.617647685183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45990.617647685183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45990.617647685183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45990.617647685183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45990.617647685183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45990.617647685183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45990.617647685183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45990.617647685183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45990.617647685183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45990.617647685183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45990.617647685183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45990.617647685183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45990.617647685183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45990.617647685183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45990.617647685183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45990.617647685183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45990.617647685183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45990.617647685183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45990.617647685183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45990.617647685183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45990.617647685183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45990.617647685183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45990.617647685183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45990.617647685183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45990.617647685183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45990.617647685183</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1"/>
  <sheetViews>
    <sheetView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287.13693009258714</v>
      </c>
      <c r="H2" s="92">
        <v>45703.474768518521</v>
      </c>
      <c r="I2" s="92" t="str">
        <f>IFERROR(VLOOKUP(D2,DB!A:F,6,0),"")</f>
        <v>SCECO</v>
      </c>
      <c r="J2" s="92" t="str">
        <f>IFERROR(VLOOKUP(D2,DB!A:G,7,0),"")</f>
        <v>Dead</v>
      </c>
      <c r="K2" s="94" t="s">
        <v>39197</v>
      </c>
      <c r="L2" s="88" t="str">
        <f>IFERROR(VLOOKUP(D2,DB!A:I,9,0),"")</f>
        <v>Latis</v>
      </c>
    </row>
    <row r="3" spans="1:16" ht="31.5" customHeight="1">
      <c r="A3" s="110" t="s">
        <v>39198</v>
      </c>
      <c r="B3" s="88" t="str">
        <f>IFERROR(VLOOKUP(D3,DB!A:K,11,0),"")</f>
        <v>R4</v>
      </c>
      <c r="C3" s="90">
        <v>1</v>
      </c>
      <c r="D3" s="88" t="s">
        <v>37915</v>
      </c>
      <c r="E3" s="91" t="s">
        <v>39106</v>
      </c>
      <c r="F3" s="92">
        <v>45990.191666666666</v>
      </c>
      <c r="G3" s="93">
        <f t="shared" ref="G3:G53" ca="1" si="0">IFERROR(NOW()-F3,"")</f>
        <v>0.42598101851763204</v>
      </c>
      <c r="H3" s="92">
        <v>45989.810358796298</v>
      </c>
      <c r="I3" s="110" t="str">
        <f>IFERROR(VLOOKUP(D3,DB!A:F,6,0),"")</f>
        <v>SCECO</v>
      </c>
      <c r="J3" s="110" t="str">
        <f>IFERROR(VLOOKUP(D3,DB!A:G,7,0),"")</f>
        <v>Dead</v>
      </c>
      <c r="K3" s="94" t="s">
        <v>39199</v>
      </c>
      <c r="L3" s="88" t="str">
        <f>IFERROR(VLOOKUP(D3,DB!A:I,9,0),"")</f>
        <v>Latis</v>
      </c>
    </row>
    <row r="4" spans="1:16" ht="28.5" customHeight="1">
      <c r="A4" s="110" t="s">
        <v>39200</v>
      </c>
      <c r="B4" s="110" t="str">
        <f>IFERROR(VLOOKUP(D4,DB!A:K,11,0),"")</f>
        <v>R4</v>
      </c>
      <c r="C4" s="90">
        <v>1</v>
      </c>
      <c r="D4" s="88" t="s">
        <v>31401</v>
      </c>
      <c r="E4" s="91" t="s">
        <v>39185</v>
      </c>
      <c r="F4" s="92">
        <v>45990.525335648148</v>
      </c>
      <c r="G4" s="93">
        <f t="shared" ca="1" si="0"/>
        <v>9.2312037035298999E-2</v>
      </c>
      <c r="H4" s="92">
        <v>45990.522476851853</v>
      </c>
      <c r="I4" s="110" t="str">
        <f>IFERROR(VLOOKUP(D4,DB!A:F,6,0),"")</f>
        <v>SCECO</v>
      </c>
      <c r="J4" s="110" t="str">
        <f>IFERROR(VLOOKUP(D4,DB!A:G,7,0),"")</f>
        <v>Good</v>
      </c>
      <c r="K4" s="94" t="s">
        <v>39201</v>
      </c>
      <c r="L4" s="88" t="str">
        <f>IFERROR(VLOOKUP(D4,DB!A:I,9,0),"")</f>
        <v>Latis</v>
      </c>
    </row>
    <row r="5" spans="1:16" ht="15" customHeight="1">
      <c r="A5" s="110" t="s">
        <v>39202</v>
      </c>
      <c r="B5" s="110" t="str">
        <f>IFERROR(VLOOKUP(D5,DB!A:K,11,0),"")</f>
        <v>R4</v>
      </c>
      <c r="C5" s="90">
        <v>1</v>
      </c>
      <c r="D5" s="88" t="s">
        <v>30431</v>
      </c>
      <c r="E5" s="91" t="s">
        <v>39106</v>
      </c>
      <c r="F5" s="92"/>
      <c r="G5" s="93">
        <f t="shared" ca="1" si="0"/>
        <v>45990.617647685183</v>
      </c>
      <c r="H5" s="92">
        <v>45990.568298611113</v>
      </c>
      <c r="I5" s="110" t="str">
        <f>IFERROR(VLOOKUP(D5,DB!A:F,6,0),"")</f>
        <v>SCECO</v>
      </c>
      <c r="J5" s="110" t="str">
        <f>IFERROR(VLOOKUP(D5,DB!A:G,7,0),"")</f>
        <v>Dead</v>
      </c>
      <c r="K5" s="94" t="s">
        <v>39203</v>
      </c>
      <c r="L5" s="88" t="str">
        <f>IFERROR(VLOOKUP(D5,DB!A:I,9,0),"")</f>
        <v>Latis</v>
      </c>
    </row>
    <row r="6" spans="1:16" ht="15" customHeight="1">
      <c r="A6" s="110" t="s">
        <v>39202</v>
      </c>
      <c r="B6" s="110" t="str">
        <f>IFERROR(VLOOKUP(D6,DB!A:K,11,0),"")</f>
        <v>R4</v>
      </c>
      <c r="C6" s="90">
        <v>1</v>
      </c>
      <c r="D6" s="88" t="s">
        <v>39204</v>
      </c>
      <c r="E6" s="91" t="s">
        <v>39106</v>
      </c>
      <c r="F6" s="92"/>
      <c r="G6" s="93">
        <f ca="1">IFERROR(NOW()-F6,"")</f>
        <v>45990.617647569445</v>
      </c>
      <c r="H6" s="92">
        <v>45990.576539351852</v>
      </c>
      <c r="I6" s="110" t="str">
        <f>IFERROR(VLOOKUP(D6,DB!A:F,6,0),"")</f>
        <v>SCECO</v>
      </c>
      <c r="J6" s="110" t="str">
        <f>IFERROR(VLOOKUP(D6,DB!A:G,7,0),"")</f>
        <v>Dead</v>
      </c>
      <c r="K6" s="94" t="s">
        <v>39205</v>
      </c>
      <c r="L6" s="88" t="str">
        <f>IFERROR(VLOOKUP(D6,DB!A:I,9,0),"")</f>
        <v>Latis</v>
      </c>
    </row>
    <row r="7" spans="1:16" ht="15" customHeight="1">
      <c r="A7" s="110"/>
      <c r="B7" s="110" t="str">
        <f>IFERROR(VLOOKUP(D7,DB!A:K,11,0),"")</f>
        <v/>
      </c>
      <c r="C7" s="90"/>
      <c r="D7" s="88"/>
      <c r="E7" s="91"/>
      <c r="F7" s="92"/>
      <c r="G7" s="93">
        <f t="shared" ca="1" si="0"/>
        <v>45990.617647685183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45990.617647685183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45990.617647685183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45990.617647685183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45990.617647685183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45990.617647685183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45990.617647685183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45990.617647685183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45990.617647685183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45990.617647685183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45990.617647685183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45990.617647685183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45990.617647685183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45990.617647685183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45990.617647685183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45990.617647685183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45990.617647685183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45990.617647685183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45990.617647685183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45990.617647685183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45990.617647685183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45990.617647685183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45990.617647685183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45990.617647685183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45990.617647685183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45990.617647685183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45990.617647685183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45990.617647685183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45990.617647685183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45990.617647685183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45990.617647685183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45990.617647685183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45990.617647685183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45990.617647685183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45990.617647685183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45990.617647685183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45990.617647685183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45990.617647685183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45990.617647685183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45990.617647685183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45990.617647685183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45990.617647685183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45990.617647685183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45990.617647685183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45990.617647685183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45990.617647685183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45990.617647685183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45990.617647685183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45990.617647685183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45990.617647685183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45990.617647685183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45990.617647685183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45990.617647685183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45990.617647685183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45990.617647685183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45990.617647685183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45990.617647685183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45990.617647685183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45990.617647685183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45990.617647685183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45990.617647685183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45990.617647685183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45990.617647685183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45990.617647685183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45990.617647685183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45990.617647685183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45990.617647685183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45990.617647685183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45990.617647685183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45990.617647685183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45990.617647685183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45990.617647685183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45990.617647685183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45990.617647685183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45990.617647685183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45990.617647685183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45990.617647685183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45990.617647685183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45990.617647685183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45990.617647685183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45990.617647685183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45990.617647685183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45990.617647685183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45990.617647685183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45990.617647685183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45990.617647685183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45990.617647685183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45990.617647685183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45990.617647685183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45990.617647685183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45990.617647685183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45990.617647685183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45990.617647685183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45990.617647685183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45990.617647685183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45990.617647685183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45990.617647685183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45990.617647685183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45990.617647685183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45990.617647685183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45990.617647685183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45990.617647685183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45990.617647685183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45990.617647685183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45990.617647685183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45990.617647685183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45990.617647685183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45990.617647685183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45990.617647685183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45990.617647685183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45990.617647685183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45990.617647685183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45990.617647685183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45990.617647685183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45990.617647685183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45990.617647685183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45990.617647685183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45990.617647685183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45990.617647685183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45990.617647685183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45990.617647685183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45990.617647685183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45990.617647685183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45990.617647685183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45990.617647685183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45990.617647685183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45990.617647685183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45990.617647685183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45990.617647685183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45990.617647685183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45990.617647685183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45990.617647685183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45990.617647685183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45990.617647685183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45990.617647685183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45990.617647685183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45990.617647685183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45990.617647685183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45990.617647685183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45990.617647685183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45990.617647685183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45990.617647685183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45990.617647685183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45990.617647685183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45990.617647685183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45990.617647685183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45990.617647685183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45990.617647685183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45990.617647685183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45990.617647685183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45990.617647685183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45990.617647685183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45990.617647685183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45990.617647685183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45990.617647685183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45990.617647685183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45990.617647685183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45990.617647685183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45990.617647685183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45990.617647685183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45990.617647685183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45990.617647685183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45990.617647685183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45990.617647685183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45990.617647685183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45990.617647685183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45990.617647685183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45990.617647685183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45990.617647685183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45990.617647685183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45990.617647685183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45990.617647685183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45990.617647685183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45990.617647685183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45990.617647685183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45" ca="1" si="3">IFERROR(NOW()-F182,"")</f>
        <v>45990.617647685183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45990.617647685183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45990.617647685183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45990.617647685183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45990.617647685183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45990.617647685183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45990.617647685183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45990.617647685183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45990.617647685183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45990.617647685183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45990.617647685183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45990.617647685183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45990.617647685183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45990.617647685183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45990.617647685183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45990.617647685183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45990.617647685183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45990.617647685183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45990.617647685183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45990.617647685183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45990.617647685183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45990.617647685183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45990.617647685183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45990.617647685183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45990.617647685183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45990.617647685183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45990.617647685183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45990.617647685183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45990.617647685183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45990.617647685183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45990.617647685183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45990.617647685183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45990.617647685183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45990.617647685183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45990.617647685183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45990.617647685183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45990.617647685183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45990.617647685183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45990.617647685183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45990.617647685183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45990.617647685183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45990.617647685183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45990.617647685183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45990.617647685183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45990.617647685183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45990.617647685183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45990.617647685183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45990.617647685183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45990.617647685183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45990.617647685183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45990.617647685183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45990.617647685183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45990.617647685183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45990.617647685183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45990.617647685183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45990.617647685183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45990.617647685183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45990.617647685183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45990.617647685183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45990.617647685183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45990.617647685183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45990.617647685183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45990.617647685183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45990.617647685183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ref="G246:G291" ca="1" si="4">IFERROR(NOW()-F246,"")</f>
        <v>45990.617647685183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45990.617647685183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45990.617647685183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45990.617647685183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45990.617647685183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45990.617647685183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45990.617647685183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45990.617647685183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45990.617647685183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45990.617647685183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45990.617647685183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45990.617647685183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45990.617647685183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45990.617647685183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45990.617647685183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45990.617647685183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45990.617647685183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45990.617647685183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45990.617647685183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45990.617647685183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45990.617647685183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45990.617647685183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45990.617647685183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45990.617647685183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45990.617647685183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45990.617647685183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45990.617647685183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45990.617647685183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45990.617647685183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45990.617647685183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45990.617647685183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45990.617647685183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45990.617647685183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45990.617647685183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45990.617647685183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45990.617647685183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45990.617647685183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45990.617647685183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45990.617647685183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45990.617647685183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45990.617647685183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45990.617647685183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45990.617647685183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45990.617647685183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45990.617647685183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45990.617647685183</v>
      </c>
      <c r="H291" s="92"/>
      <c r="I291" s="110" t="str">
        <f>IFERROR(VLOOKUP(D291,DB!A:F,6,0),"")</f>
        <v/>
      </c>
      <c r="J291" s="110" t="str">
        <f>IFERROR(VLOOKUP(D291,DB!A:G,7,0),"")</f>
        <v/>
      </c>
      <c r="K291" s="94"/>
      <c r="L291" s="88" t="str">
        <f>IFERROR(VLOOKUP(D291,DB!A:I,9,0),"")</f>
        <v/>
      </c>
    </row>
  </sheetData>
  <dataValidations count="2">
    <dataValidation allowBlank="1" showInputMessage="1" showErrorMessage="1" sqref="E1" xr:uid="{A4F81451-56CC-4543-9497-104C4E44EE4B}"/>
    <dataValidation type="list" allowBlank="1" showInputMessage="1" showErrorMessage="1" sqref="E2:E2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98.785587499995017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64.428770370366692</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41.956536574070924</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9.2443490740697598</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0.66573796296142973</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9.9395370365527924E-2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45990.617647685183</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45990.617647685183</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45990.617647685183</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45990.617647685183</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45990.617647685183</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45990.617647685183</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45990.617647685183</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45990.617647685183</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45990.617647685183</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45990.617647685183</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45990.617647685183</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45990.617647685183</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45990.617647685183</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45990.617647685183</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45990.617647685183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45990.617647685183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45990.617647685183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45990.617647685183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45990.617647685183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45990.617647685183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45990.617647685183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45990.617647685183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45990.617647685183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45990.617647685183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45990.617647685183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45990.617647685183</v>
      </c>
      <c r="H33" s="38"/>
      <c r="I33" s="37" t="str">
        <f>IFERROR(VLOOKUP(D33,DB!A:F,6,0),"")</f>
        <v/>
      </c>
      <c r="J33" s="37" t="str">
        <f>IFERROR(VLOOKUP(D33,DB!A:G,7,0),"")</f>
        <v/>
      </c>
      <c r="K33" s="37"/>
      <c r="L33" s="37" t="str">
        <f>IFERROR(VLOOKUP(D33,DB!A:I,9,0),"")</f>
        <v/>
      </c>
    </row>
    <row r="34" spans="1:12">
      <c r="A34" s="103"/>
      <c r="B34" s="103"/>
      <c r="C34" s="103"/>
      <c r="D34" s="103"/>
      <c r="E34" s="103"/>
      <c r="F34" s="139"/>
      <c r="G34" s="105"/>
      <c r="H34" s="139"/>
      <c r="I34" s="103"/>
      <c r="J34" s="103"/>
      <c r="K34" s="103"/>
      <c r="L34" s="103"/>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0.13044849537254777</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45990.617647569445</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45990.617647569445</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45990.617647569445</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45990.617647569445</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45990.617647569445</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45990.617647569445</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45990.617647569445</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45990.617647569445</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45990.617647569445</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45990.617647569445</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45990.617647569445</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45990.617647569445</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45990.617647569445</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45990.617647569445</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45990.617647569445</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45990.617647569445</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45990.617647569445</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45990.617647569445</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45990.617647569445</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45990.617647569445</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45990.617647569445</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45990.617647569445</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45990.617647569445</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45990.617647569445</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45990.617647569445</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45990.617647569445</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45990.617647569445</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45990.617647569445</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45990.617647569445</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45990.617647569445</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45990.617647569445</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45990.617647569445</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45990.617647569445</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45990.617647569445</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45990.617647569445</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45990.617647569445</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45990.617647569445</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45990.617647569445</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45990.617647569445</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45990.617647569445</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45990.617647569445</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45990.617647569445</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45990.617647569445</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45990.617647569445</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45990.617647569445</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45990.617647569445</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45990.617647569445</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45990.617647569445</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45990.617647569445</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45990.617647569445</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45990.617647569445</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45990.617647569445</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45990.617647569445</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45990.617647569445</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45990.617647569445</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45990.617647569445</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45990.617647569445</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45990.617647569445</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45990.617647569445</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45990.617647569445</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45990.617647569445</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45990.617647569445</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45990.617647569445</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45990.617647569445</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45990.617647569445</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45990.617647569445</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45990.617647569445</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45990.617647569445</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45990.617647569445</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45990.617647569445</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45990.617647569445</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45990.617647569445</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45990.617647569445</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45990.617647569445</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45990.617647569445</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45990.617647569445</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45990.617647569445</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45990.617647569445</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45990.617647569445</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45990.617647569445</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45990.617647569445</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45990.617647569445</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45990.617647569445</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45990.617647569445</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45990.617647569445</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45990.617647569445</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45990.617647569445</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45990.617647569445</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45990.617647569445</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45990.617647569445</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45990.617647569445</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45990.617647569445</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45990.617647569445</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45990.617647569445</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45990.617647569445</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45990.617647569445</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45990.617647569445</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45990.617647569445</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45990.617647569445</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45990.617647569445</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45990.617647569445</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45990.617647569445</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45990.617647569445</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45990.617647569445</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45990.617647569445</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45990.617647569445</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45990.617647569445</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45990.617647569445</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45990.617647569445</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45990.617647569445</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45990.617647569445</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45990.617647569445</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45990.617647569445</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45990.617647569445</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45990.617647569445</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45990.617647569445</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45990.617647569445</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45990.617647569445</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45990.617647569445</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45990.617647569445</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45990.617647569445</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45990.617647569445</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45990.617647569445</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45990.617647569445</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45990.617647569445</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45990.617647569445</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45990.617647569445</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45990.617647569445</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45990.617647569445</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45990.617647569445</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45990.617647569445</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45990.617647569445</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45990.617647569445</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45990.617647569445</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45990.617647569445</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45990.617647569445</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45990.617647569445</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45990.617647569445</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45990.617647569445</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45990.617647569445</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45990.617647569445</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45990.617647569445</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45990.617647569445</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45990.617647569445</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45990.617647569445</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45990.617647569445</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45990.617647569445</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45990.617647569445</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45990.617647569445</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45990.617647569445</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45990.617647569445</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45990.617647569445</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45990.617647569445</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45990.617647569445</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45990.617647569445</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45990.617647569445</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45990.617647569445</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45990.617647569445</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45990.617647569445</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45990.617647569445</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45990.617647569445</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45990.617647569445</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45990.617647569445</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45990.617647569445</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45990.617647569445</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45990.617647569445</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45990.617647569445</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45990.617647569445</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45990.617647569445</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45990.617647569445</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45990.617647569445</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45990.617647569445</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45990.617647569445</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45990.617647569445</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45990.617647569445</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45990.617647569445</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45990.617647569445</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45990.617647569445</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45990.617647569445</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45990.617647569445</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45990.617647569445</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45990.617647569445</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45990.617647569445</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45990.617647569445</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45990.617647569445</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45990.617647569445</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45990.617647569445</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45990.617647569445</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45990.617647569445</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45990.617647569445</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45990.617647569445</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45990.617647569445</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45990.617647569445</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45990.617647569445</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45990.617647569445</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45990.617647569445</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45990.617647569445</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45990.617647569445</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45990.617647569445</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45990.617647569445</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45990.617647569445</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45990.617647569445</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45990.617647569445</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45990.617647569445</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45990.617647569445</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45990.617647569445</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45990.617647569445</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45990.617647569445</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45990.617647569445</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45990.617647569445</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45990.617647569445</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45990.617647569445</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45990.617647569445</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45990.617647569445</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45990.617647569445</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45990.617647569445</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45990.617647569445</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45990.617647569445</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45990.617647569445</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45990.617647569445</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45990.617647569445</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45990.617647569445</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45990.617647569445</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45990.617647569445</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45990.617647569445</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45990.617647569445</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45990.617647569445</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45990.617647569445</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45990.617647569445</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45990.617647569445</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45990.617647569445</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45990.617647569445</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45990.617647569445</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45990.617647569445</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45990.617647569445</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45990.617647569445</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45990.617647569445</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45990.617647569445</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45990.617647569445</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45990.617647569445</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45990.617647569445</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45990.617647569445</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45990.617647569445</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45990.617647569445</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45990.617647569445</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45990.617647569445</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45990.617647569445</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45990.617647569445</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45990.617647569445</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45990.617647569445</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45990.617647569445</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45990.617647569445</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45990.617647569445</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45990.617647569445</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45990.617647569445</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45990.617647569445</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45990.617647569445</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45990.617647569445</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45990.617647569445</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45990.617647569445</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45990.617647569445</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45990.617647569445</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45990.617647569445</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45990.617647569445</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45990.617647569445</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45990.617647569445</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45990.617647569445</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45990.617647569445</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45990.617647569445</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45990.617647569445</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45990.617647569445</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45990.617647569445</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45990.617647569445</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45990.617647569445</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45990.617647569445</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45990.617647569445</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45990.617647569445</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45990.617647569445</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45990.617647569445</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45990.617647569445</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45990.617647569445</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45990.617647569445</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45990.617647569445</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45990.617647569445</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45990.617647569445</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45990.617647569445</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45990.617647569445</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45990.617647569445</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45990.617647569445</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45990.617647569445</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45990.617647569445</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45990.617647569445</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45990.617647569445</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45990.617647569445</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45990.617647569445</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45990.617647569445</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45990.617647569445</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45990.617647569445</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45990.617647569445</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45990.617647569445</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45990.617647569445</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45990.617647569445</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45990.617647569445</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45990.617647569445</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45990.617647569445</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45990.617647569445</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45990.617647569445</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45990.617647569445</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45990.617647569445</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45990.617647569445</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45990.617647569445</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45990.617647569445</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45990.617647569445</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45990.617647569445</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45990.617647569445</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45990.617647569445</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45990.617647569445</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45990.617647569445</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45990.617647569445</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45990.617647569445</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45990.617647569445</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45990.617647569445</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45990.617647569445</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45990.617647569445</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45990.617647569445</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45990.617647569445</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45990.617647569445</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45990.617647569445</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45990.617647569445</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45990.617647569445</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45990.617647569445</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45990.617647569445</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45990.617647569445</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45990.617647569445</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45990.617647569445</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45990.617647569445</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45990.617647569445</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45990.617647569445</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45990.617647569445</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45990.617647569445</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45990.617647569445</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45990.617647569445</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45990.617647569445</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45990.617647569445</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45990.617647569445</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45990.617647569445</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45990.617647569445</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45990.617647569445</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45990.617647569445</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45990.617647569445</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45990.617647569445</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45990.617647569445</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45990.617647569445</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45990.617647569445</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45990.617647569445</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45990.617647569445</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45990.617647569445</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45990.617647569445</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45990.617647569445</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45990.617647569445</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45990.617647569445</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45990.617647569445</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45990.617647569445</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45990.617647569445</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45990.617647569445</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45990.617647569445</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45990.617647569445</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45990.617647569445</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45990.617647569445</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45990.617647569445</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45990.617647569445</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45990.617647569445</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45990.617647569445</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45990.617647569445</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45990.617647569445</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45990.617647569445</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45990.617647569445</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45990.617647569445</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45990.617647569445</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45990.617647569445</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45990.617647569445</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45990.617647569445</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45990.617647569445</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45990.617647569445</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45990.617647569445</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45990.617647569445</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45990.617647569445</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45990.617647569445</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45990.617647569445</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45990.617647569445</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45990.617647569445</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45990.617647569445</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45990.617647569445</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45990.617647569445</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45990.617647569445</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45990.617647569445</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45990.617647569445</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45990.617647569445</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45990.617647569445</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45990.617647569445</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45990.617647569445</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45990.617647569445</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45990.617647569445</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45990.617647569445</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45990.617647569445</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45990.617647569445</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45990.617647569445</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45990.617647569445</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45990.617647569445</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45990.617647569445</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45990.617647569445</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45990.617647569445</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45990.617647569445</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45990.617647569445</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45990.617647569445</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45990.617647569445</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45990.617647569445</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45990.617647569445</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45990.617647569445</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45990.617647569445</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45990.617647569445</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45990.617647569445</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45990.617647569445</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45990.617647569445</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45990.617647569445</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45990.617647569445</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45990.617647569445</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45990.617647569445</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45990.617647569445</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45990.617647569445</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45990.617647569445</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45990.617647569445</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45990.617647569445</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45990.617647569445</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45990.617647569445</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45990.617647569445</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45990.617647569445</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45990.617647569445</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45990.617647569445</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45990.617647569445</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45990.617647569445</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45990.617647569445</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45990.617647569445</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45990.617647569445</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45990.617647569445</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45990.617647569445</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45990.617647569445</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45990.617647569445</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45990.617647569445</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45990.617647569445</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45990.617647569445</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45990.617647569445</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45990.617647569445</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45990.617647569445</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45990.617647569445</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45990.617647569445</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45990.617647569445</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45990.617647569445</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45990.617647569445</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45990.617647569445</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45990.617647569445</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45990.617647569445</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45990.617647569445</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45990.617647569445</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45990.617647569445</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45990.617647569445</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45990.617647569445</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45990.617647569445</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45990.617647569445</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45990.617647569445</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45990.617647569445</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45990.617647569445</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45990.617647569445</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45990.617647569445</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45990.617647569445</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45990.617647569445</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45990.617647569445</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45990.617647569445</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45990.617647569445</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45990.617647569445</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45990.617647569445</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45990.617647569445</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45990.617647569445</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45990.617647569445</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45990.617647569445</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45990.617647569445</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45990.617647569445</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45990.617647569445</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45990.617647569445</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2025-11-29T11:50:13Z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