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282" documentId="13_ncr:1_{F6CB121F-512D-4AA6-A0C1-0FB36C537598}" xr6:coauthVersionLast="47" xr6:coauthVersionMax="47" xr10:uidLastSave="{F9225100-E2A4-4A15-B7E0-82C10B650852}"/>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1" i="1" l="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L19" i="1"/>
  <c r="L20" i="1"/>
  <c r="J3" i="1"/>
  <c r="J4" i="1"/>
  <c r="J5" i="1"/>
  <c r="J6" i="1"/>
  <c r="J7" i="1"/>
  <c r="J8" i="1"/>
  <c r="J9" i="1"/>
  <c r="J10" i="1"/>
  <c r="J11" i="1"/>
  <c r="J12" i="1"/>
  <c r="J13" i="1"/>
  <c r="J14" i="1"/>
  <c r="J15" i="1"/>
  <c r="J16" i="1"/>
  <c r="J17" i="1"/>
  <c r="J18" i="1"/>
  <c r="J19" i="1"/>
  <c r="J20" i="1"/>
  <c r="I3" i="1"/>
  <c r="I4" i="1"/>
  <c r="I5" i="1"/>
  <c r="I6" i="1"/>
  <c r="I7" i="1"/>
  <c r="I8" i="1"/>
  <c r="I9" i="1"/>
  <c r="I10" i="1"/>
  <c r="I11" i="1"/>
  <c r="I12" i="1"/>
  <c r="I13" i="1"/>
  <c r="I14" i="1"/>
  <c r="I15" i="1"/>
  <c r="I16" i="1"/>
  <c r="I17" i="1"/>
  <c r="I18" i="1"/>
  <c r="I19" i="1"/>
  <c r="I20" i="1"/>
  <c r="G3" i="1"/>
  <c r="G4" i="1"/>
  <c r="G5" i="1"/>
  <c r="G6" i="1"/>
  <c r="G7" i="1"/>
  <c r="G8" i="1"/>
  <c r="G9" i="1"/>
  <c r="G10" i="1"/>
  <c r="G11" i="1"/>
  <c r="G12" i="1"/>
  <c r="G13" i="1"/>
  <c r="G14" i="1"/>
  <c r="G15" i="1"/>
  <c r="G16" i="1"/>
  <c r="G17" i="1"/>
  <c r="G18" i="1"/>
  <c r="G19" i="1"/>
  <c r="G20" i="1"/>
  <c r="B3" i="1"/>
  <c r="B4" i="1"/>
  <c r="B5" i="1"/>
  <c r="B6" i="1"/>
  <c r="B7" i="1"/>
  <c r="B8" i="1"/>
  <c r="B9" i="1"/>
  <c r="B10" i="1"/>
  <c r="B11" i="1"/>
  <c r="B12" i="1"/>
  <c r="B13" i="1"/>
  <c r="B14" i="1"/>
  <c r="B15" i="1"/>
  <c r="B16" i="1"/>
  <c r="B17" i="1"/>
  <c r="B18" i="1"/>
  <c r="B19" i="1"/>
  <c r="B2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<sst xmlns="http://schemas.openxmlformats.org/spreadsheetml/2006/main" count="180291" uniqueCount="39130">
  <si>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</si>
  <si>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</si>
  <si>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</si>
  <si>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</si>
  <si>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</si>
  <si>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</si>
  <si>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</si>
  <si>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</si>
  <si>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</si>
  <si>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</si>
  <si>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</si>
  <si>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</si>
  <si>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</si>
  <si>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</si>
  <si>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</si>
  <si>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</si>
  <si>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</si>
  <si>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</si>
  <si>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</si>
  <si>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</si>
  <si>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</si>
  <si>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</si>
  <si>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</si>
  <si>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</si>
  <si>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</si>
  <si>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</si>
  <si>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</si>
  <si>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</si>
  <si>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</si>
  <si>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</si>
  <si>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</si>
  <si>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</si>
  <si>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</si>
  <si>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</si>
  <si>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</si>
  <si>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</si>
  <si>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</si>
  <si>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</si>
  <si>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</si>
  <si>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</si>
  <si>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</si>
  <si>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</si>
  <si>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</si>
  <si>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</si>
  <si>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</si>
  <si>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</si>
  <si>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</si>
  <si>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</si>
  <si>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</si>
  <si>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</si>
  <si>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</si>
  <si>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</si>
  <si>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</si>
  <si>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</si>
  <si>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</si>
  <si>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</si>
  <si>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</si>
  <si>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</si>
  <si>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</si>
  <si>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</si>
  <si>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</si>
  <si>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</si>
  <si>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</si>
  <si>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</si>
  <si>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</si>
  <si>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</si>
  <si>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</si>
  <si>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</si>
  <si>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</si>
  <si>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</si>
  <si>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</si>
  <si>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</si>
  <si>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</si>
  <si>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</si>
  <si>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</si>
  <si>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</si>
  <si>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</si>
  <si>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</si>
  <si>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</si>
  <si>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</si>
  <si>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</si>
  <si>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</si>
  <si>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</si>
  <si>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</si>
  <si>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</si>
  <si>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</si>
  <si>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</si>
  <si>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</si>
  <si>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</si>
  <si>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</si>
  <si>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</si>
  <si>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</si>
  <si>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</si>
  <si>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</si>
  <si>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</si>
  <si>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</si>
  <si>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</si>
  <si>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</si>
  <si>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</si>
  <si>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</si>
  <si>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</si>
  <si>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</si>
  <si>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</si>
  <si>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</si>
  <si>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</si>
  <si>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</si>
  <si>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</si>
  <si>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</si>
  <si>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</si>
  <si>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</si>
  <si>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</si>
  <si>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</si>
  <si>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</si>
  <si>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</si>
  <si>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</si>
  <si>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</si>
  <si>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</si>
  <si>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</si>
  <si>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</si>
  <si>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</si>
  <si>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</si>
  <si>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</si>
  <si>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</si>
  <si>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</si>
  <si>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</si>
  <si>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</si>
  <si>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</si>
  <si>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</si>
  <si>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</si>
  <si>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</si>
  <si>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</si>
  <si>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</si>
  <si>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</si>
  <si>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</si>
  <si>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</si>
  <si>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</si>
  <si>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</si>
  <si>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</si>
  <si>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</si>
  <si>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</si>
  <si>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</si>
  <si>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</si>
  <si>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</si>
  <si>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</si>
  <si>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</si>
  <si>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</si>
  <si>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</si>
  <si>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</si>
  <si>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</si>
  <si>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</si>
  <si>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</si>
  <si>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</si>
  <si>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</si>
  <si>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</si>
  <si>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</si>
  <si>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</si>
  <si>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</si>
  <si>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</si>
  <si>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</si>
  <si>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</si>
  <si>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</si>
  <si>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</si>
  <si>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</si>
  <si>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</si>
  <si>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</si>
  <si>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</si>
  <si>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</si>
  <si>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</si>
  <si>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</si>
  <si>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</si>
  <si>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</si>
  <si>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</si>
  <si>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</si>
  <si>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</si>
  <si>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</si>
  <si>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</si>
  <si>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</si>
  <si>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</si>
  <si>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</si>
  <si>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</si>
  <si>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</si>
  <si>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</si>
  <si>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</si>
  <si>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</si>
  <si>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</si>
  <si>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</si>
  <si>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</si>
  <si>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</si>
  <si>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</si>
  <si>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</si>
  <si>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</si>
  <si>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</si>
  <si>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</si>
  <si>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</si>
  <si>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</si>
  <si>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</si>
  <si>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</si>
  <si>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</si>
  <si>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</si>
  <si>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</si>
  <si>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</si>
  <si>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</si>
  <si>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</si>
  <si>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</si>
  <si>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</si>
  <si>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</si>
  <si>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</si>
  <si>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</si>
  <si>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</si>
  <si>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</si>
  <si>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</si>
  <si>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</si>
  <si>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</si>
  <si>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</si>
  <si>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</si>
  <si>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</si>
  <si>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</si>
  <si>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</si>
  <si>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</si>
  <si>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</si>
  <si>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</si>
  <si>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</si>
  <si>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</si>
  <si>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</si>
  <si>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</si>
  <si>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</si>
  <si>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</si>
  <si>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</si>
  <si>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</si>
  <si>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</si>
  <si>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</si>
  <si>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</si>
  <si>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</si>
  <si>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</si>
  <si>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</si>
  <si>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</si>
  <si>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</si>
  <si>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</si>
  <si>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</si>
  <si>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</si>
  <si>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</si>
  <si>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</si>
  <si>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</si>
  <si>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</si>
  <si>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</si>
  <si>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</si>
  <si>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</si>
  <si>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</si>
  <si>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</si>
  <si>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</si>
  <si>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</si>
  <si>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</si>
  <si>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</si>
  <si>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</si>
  <si>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</si>
  <si>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</si>
  <si>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</si>
  <si>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</si>
  <si>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</si>
  <si>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</si>
  <si>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</si>
  <si>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</si>
  <si>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</si>
  <si>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</si>
  <si>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</si>
  <si>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</si>
  <si>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</si>
  <si>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</si>
  <si>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</si>
  <si>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</si>
  <si>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</si>
  <si>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</si>
  <si>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</si>
  <si>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</si>
  <si>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</si>
  <si>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</si>
  <si>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</si>
  <si>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</si>
  <si>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</si>
  <si>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</si>
  <si>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</si>
  <si>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</si>
  <si>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</si>
  <si>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</si>
  <si>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</si>
  <si>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</si>
  <si>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</si>
  <si>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</si>
  <si>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</si>
  <si>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</si>
  <si>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</si>
  <si>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</si>
  <si>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</si>
  <si>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</si>
  <si>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</si>
  <si>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</si>
  <si>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</si>
  <si>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</si>
  <si>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</si>
  <si>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</si>
  <si>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</si>
  <si>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</si>
  <si>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</si>
  <si>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</si>
  <si>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</si>
  <si>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</si>
  <si>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</si>
  <si>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</si>
  <si>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</si>
  <si>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</si>
  <si>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</si>
  <si>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</si>
  <si>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</si>
  <si>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</si>
  <si>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</si>
  <si>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</si>
  <si>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</si>
  <si>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</si>
  <si>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</si>
  <si>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</si>
  <si>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</si>
  <si>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</si>
  <si>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</si>
  <si>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</si>
  <si>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</si>
  <si>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</si>
  <si>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</si>
  <si>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</si>
  <si>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</si>
  <si>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</si>
  <si>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</si>
  <si>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</si>
  <si>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</si>
  <si>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</si>
  <si>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</si>
  <si>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</si>
  <si>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</si>
  <si>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</si>
  <si>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</si>
  <si>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</si>
  <si>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</si>
  <si>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</si>
  <si>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</si>
  <si>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</si>
  <si>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</si>
  <si>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</si>
  <si>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</si>
  <si>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</si>
  <si>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</si>
  <si>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</si>
  <si>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</si>
  <si>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</si>
  <si>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</si>
  <si>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</si>
  <si>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</si>
  <si>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</si>
  <si>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</si>
  <si>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</si>
  <si>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</si>
  <si>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</si>
  <si>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</si>
  <si>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</si>
  <si>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</si>
  <si>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</si>
  <si>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</si>
  <si>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</si>
  <si>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</si>
  <si>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</si>
  <si>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</si>
  <si>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</si>
  <si>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</si>
  <si>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</si>
  <si>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</si>
  <si>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</si>
  <si>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</si>
  <si>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</si>
  <si>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</si>
  <si>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</si>
  <si>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</si>
  <si>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</si>
  <si>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</si>
  <si>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</si>
  <si>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</si>
  <si>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</si>
  <si>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</si>
  <si>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</si>
  <si>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</si>
  <si>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</si>
  <si>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</si>
  <si>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</si>
  <si>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</si>
  <si>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</si>
  <si>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</si>
  <si>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</si>
  <si>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</si>
  <si>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</si>
  <si>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</si>
  <si>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</si>
  <si>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</si>
  <si>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</si>
  <si>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</si>
  <si>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</si>
  <si>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</si>
  <si>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</si>
  <si>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</si>
  <si>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</si>
  <si>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</si>
  <si>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</si>
  <si>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</si>
  <si>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</si>
  <si>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</si>
  <si>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</si>
  <si>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</si>
  <si>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</si>
  <si>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</si>
  <si>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</si>
  <si>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</si>
  <si>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</si>
  <si>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</si>
  <si>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</si>
  <si>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</si>
  <si>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</si>
  <si>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</si>
  <si>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</si>
  <si>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</si>
  <si>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</si>
  <si>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</si>
  <si>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</si>
  <si>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</si>
  <si>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</si>
  <si>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</si>
  <si>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</si>
  <si>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</si>
  <si>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</si>
  <si>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</si>
  <si>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</si>
  <si>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</si>
  <si>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</si>
  <si>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</si>
  <si>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</si>
  <si>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</si>
  <si>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</si>
  <si>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</si>
  <si>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</si>
  <si>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</si>
  <si>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</si>
  <si>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</si>
  <si>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</si>
  <si>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</si>
  <si>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</si>
  <si>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</si>
  <si>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</si>
  <si>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</si>
  <si>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</si>
  <si>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</si>
  <si>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</si>
  <si>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</si>
  <si>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</si>
  <si>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</si>
  <si>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</si>
  <si>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</si>
  <si>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</si>
  <si>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</si>
  <si>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</si>
  <si>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</si>
  <si>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</si>
  <si>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</si>
  <si>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</si>
  <si>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</si>
  <si>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</si>
  <si>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</si>
  <si>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</si>
  <si>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</si>
  <si>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</si>
  <si>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</si>
  <si>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</si>
  <si>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</si>
  <si>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</si>
  <si>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</si>
  <si>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</si>
  <si>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</si>
  <si>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</si>
  <si>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</si>
  <si>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</si>
  <si>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</si>
  <si>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</si>
  <si>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</si>
  <si>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</si>
  <si>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</si>
  <si>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</si>
  <si>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</si>
  <si>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</si>
  <si>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</si>
  <si>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</si>
  <si>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</si>
  <si>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</si>
  <si>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</si>
  <si>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</si>
  <si>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</si>
  <si>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</si>
  <si>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</si>
  <si>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</si>
  <si>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</si>
  <si>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</si>
  <si>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</si>
  <si>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</si>
  <si>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</si>
  <si>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</si>
  <si>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</si>
  <si>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</si>
  <si>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</si>
  <si>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</si>
  <si>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</si>
  <si>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</si>
  <si>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</si>
  <si>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</si>
  <si>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</si>
  <si>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</si>
  <si>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</si>
  <si>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</si>
  <si>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</si>
  <si>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</si>
  <si>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</si>
  <si>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</si>
  <si>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</si>
  <si>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</si>
  <si>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</si>
  <si>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</si>
  <si>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</si>
  <si>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</si>
  <si>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</si>
  <si>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</si>
  <si>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</si>
  <si>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</si>
  <si>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</si>
  <si>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</si>
  <si>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</si>
  <si>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</si>
  <si>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</si>
  <si>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</si>
  <si>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</si>
  <si>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</si>
  <si>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</si>
  <si>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</si>
  <si>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</si>
  <si>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</si>
  <si>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</si>
  <si>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</si>
  <si>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</si>
  <si>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</si>
  <si>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</si>
  <si>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</si>
  <si>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</si>
  <si>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</si>
  <si>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</si>
  <si>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</si>
  <si>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</si>
  <si>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</si>
  <si>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</si>
  <si>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</si>
  <si>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</si>
  <si>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</si>
  <si>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</si>
  <si>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</si>
  <si>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</si>
  <si>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</si>
  <si>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</si>
  <si>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</si>
  <si>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</si>
  <si>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</si>
  <si>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</si>
  <si>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</si>
  <si>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</si>
  <si>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</si>
  <si>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</si>
  <si>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</si>
  <si>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</si>
  <si>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</si>
  <si>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</si>
  <si>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</si>
  <si>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</si>
  <si>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</si>
  <si>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</si>
  <si>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</si>
  <si>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</si>
  <si>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</si>
  <si>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</si>
  <si>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</si>
  <si>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</si>
  <si>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</si>
  <si>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</si>
  <si>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</si>
  <si>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</si>
  <si>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</si>
  <si>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</si>
  <si>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</si>
  <si>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</si>
  <si>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</si>
  <si>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</si>
  <si>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</si>
  <si>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</si>
  <si>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</si>
  <si>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</si>
  <si>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</si>
  <si>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</si>
  <si>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</si>
  <si>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</si>
  <si>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</si>
  <si>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</si>
  <si>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</si>
  <si>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</si>
  <si>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</si>
  <si>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</si>
  <si>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</si>
  <si>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</si>
  <si>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</si>
  <si>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</si>
  <si>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</si>
  <si>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</si>
  <si>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</si>
  <si>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</si>
  <si>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</si>
  <si>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</si>
  <si>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</si>
  <si>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</si>
  <si>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</si>
  <si>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</si>
  <si>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</si>
  <si>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</si>
  <si>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</si>
  <si>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</si>
  <si>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</si>
  <si>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</si>
  <si>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</si>
  <si>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</si>
  <si>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</si>
  <si>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</si>
  <si>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</si>
  <si>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</si>
  <si>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</si>
  <si>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</si>
  <si>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</si>
  <si>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</si>
  <si>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</si>
  <si>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</si>
  <si>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</si>
  <si>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</si>
  <si>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</si>
  <si>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</si>
  <si>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</si>
  <si>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</si>
  <si>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</si>
  <si>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</si>
  <si>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</si>
  <si>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</si>
  <si>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</si>
  <si>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</si>
  <si>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</si>
  <si>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</si>
  <si>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</si>
  <si>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</si>
  <si>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</si>
  <si>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</si>
  <si>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</si>
  <si>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</si>
  <si>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</si>
  <si>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</si>
  <si>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</si>
  <si>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</si>
  <si>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</si>
  <si>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</si>
  <si>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</si>
  <si>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</si>
  <si>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</si>
  <si>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</si>
  <si>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</si>
  <si>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</si>
  <si>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</si>
  <si>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</si>
  <si>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</si>
  <si>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</si>
  <si>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</si>
  <si>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</si>
  <si>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</si>
  <si>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</si>
  <si>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</si>
  <si>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</si>
  <si>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</si>
  <si>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</si>
  <si>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</si>
  <si>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</si>
  <si>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</si>
  <si>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</si>
  <si>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</si>
  <si>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</si>
  <si>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</si>
  <si>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</si>
  <si>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</si>
  <si>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</si>
  <si>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</si>
  <si>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</si>
  <si>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</si>
  <si>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</si>
  <si>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</si>
  <si>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</si>
  <si>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</si>
  <si>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</si>
  <si>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</si>
  <si>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</si>
  <si>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</si>
  <si>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</si>
  <si>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</si>
  <si>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</si>
  <si>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</si>
  <si>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</si>
  <si>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</si>
  <si>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</si>
  <si>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</si>
  <si>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</si>
  <si>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</si>
  <si>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</si>
  <si>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</si>
  <si>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</si>
  <si>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</si>
  <si>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</si>
  <si>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</si>
  <si>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</si>
  <si>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</si>
  <si>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</si>
  <si>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</si>
  <si>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</si>
  <si>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</si>
  <si>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</si>
  <si>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</si>
  <si>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</si>
  <si>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</si>
  <si>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</si>
  <si>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</si>
  <si>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</si>
  <si>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</si>
  <si>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</si>
  <si>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</si>
  <si>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</si>
  <si>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</si>
  <si>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</si>
  <si>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</si>
  <si>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</si>
  <si>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</si>
  <si>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</si>
  <si>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</si>
  <si>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</si>
  <si>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</si>
  <si>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</si>
  <si>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</si>
  <si>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</si>
  <si>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</si>
  <si>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</si>
  <si>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</si>
  <si>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</si>
  <si>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</si>
  <si>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</si>
  <si>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</si>
  <si>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</si>
  <si>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</si>
  <si>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</si>
  <si>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</si>
  <si>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</si>
  <si>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</si>
  <si>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</si>
  <si>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</si>
  <si>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</si>
  <si>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</si>
  <si>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</si>
  <si>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</si>
  <si>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</si>
  <si>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</si>
  <si>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</si>
  <si>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</si>
  <si>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</si>
  <si>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</si>
  <si>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</si>
  <si>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</si>
  <si>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</si>
  <si>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</si>
  <si>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</si>
  <si>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</si>
  <si>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</si>
  <si>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</si>
  <si>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</si>
  <si>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</si>
  <si>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</si>
  <si>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</si>
  <si>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</si>
  <si>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</si>
  <si>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</si>
  <si>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</si>
  <si>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</si>
  <si>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</si>
  <si>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</si>
  <si>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</si>
  <si>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</si>
  <si>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</si>
  <si>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</si>
  <si>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</si>
  <si>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</si>
  <si>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</si>
  <si>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</si>
  <si>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</si>
  <si>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</si>
  <si>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</si>
  <si>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</si>
  <si>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</si>
  <si>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</si>
  <si>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</si>
  <si>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</si>
  <si>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</si>
  <si>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</si>
  <si>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</si>
  <si>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</si>
  <si>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</si>
  <si>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</si>
  <si>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</si>
  <si>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</si>
  <si>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</si>
  <si>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</si>
  <si>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</si>
  <si>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</si>
  <si>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</si>
  <si>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</si>
  <si>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</si>
  <si>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</si>
  <si>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</si>
  <si>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</si>
  <si>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</si>
  <si>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</si>
  <si>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</si>
  <si>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</si>
  <si>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</si>
  <si>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</si>
  <si>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</si>
  <si>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</si>
  <si>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</si>
  <si>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</si>
  <si>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</si>
  <si>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</si>
  <si>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</si>
  <si>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</si>
  <si>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</si>
  <si>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</si>
  <si>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</si>
  <si>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</si>
  <si>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</si>
  <si>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</si>
  <si>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</si>
  <si>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</si>
  <si>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</si>
  <si>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</si>
  <si>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</si>
  <si>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</si>
  <si>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</si>
  <si>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</si>
  <si>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</si>
  <si>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</si>
  <si>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</si>
  <si>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</si>
  <si>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</si>
  <si>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</si>
  <si>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</si>
  <si>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</si>
  <si>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</si>
  <si>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</si>
  <si>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</si>
  <si>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</si>
  <si>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</si>
  <si>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</si>
  <si>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</si>
  <si>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</si>
  <si>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</si>
  <si>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</si>
  <si>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</si>
  <si>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</si>
  <si>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</si>
  <si>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</si>
  <si>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</si>
  <si>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</si>
  <si>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</si>
  <si>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</si>
  <si>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</si>
  <si>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</si>
  <si>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</si>
  <si>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</si>
  <si>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</si>
  <si>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</si>
  <si>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</si>
  <si>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</si>
  <si>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</si>
  <si>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</si>
  <si>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</si>
  <si>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</si>
  <si>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</si>
  <si>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</si>
  <si>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</si>
  <si>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</si>
  <si>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</si>
  <si>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</si>
  <si>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</si>
  <si>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</si>
  <si>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</si>
  <si>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</si>
  <si>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</si>
  <si>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</si>
  <si>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</si>
  <si>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</si>
  <si>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</si>
  <si>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</si>
  <si>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</si>
  <si>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</si>
  <si>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</si>
  <si>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</si>
  <si>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</si>
  <si>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</si>
  <si>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</si>
  <si>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</si>
  <si>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</si>
  <si>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</si>
  <si>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</si>
  <si>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</si>
  <si>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</si>
  <si>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</si>
  <si>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</si>
  <si>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</si>
  <si>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</si>
  <si>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</si>
  <si>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</si>
  <si>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</si>
  <si>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</si>
  <si>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</si>
  <si>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</si>
  <si>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</si>
  <si>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</si>
  <si>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</si>
  <si>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</si>
  <si>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</si>
  <si>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</si>
  <si>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</si>
  <si>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</si>
  <si>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</si>
  <si>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</si>
  <si>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</si>
  <si>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</si>
  <si>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</si>
  <si>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</si>
  <si>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</si>
  <si>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</si>
  <si>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</si>
  <si>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</si>
  <si>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</si>
  <si>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</si>
  <si>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</si>
  <si>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</si>
  <si>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</si>
  <si>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</si>
  <si>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</si>
  <si>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</si>
  <si>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</si>
  <si>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</si>
  <si>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</si>
  <si>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</si>
  <si>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</si>
  <si>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</si>
  <si>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</si>
  <si>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</si>
  <si>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</si>
  <si>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</si>
  <si>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</si>
  <si>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</si>
  <si>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</si>
  <si>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</si>
  <si>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</si>
  <si>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</si>
  <si>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</si>
  <si>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</si>
  <si>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</si>
  <si>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</si>
  <si>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</si>
  <si>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</si>
  <si>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</si>
  <si>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</si>
  <si>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</si>
  <si>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</si>
  <si>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</si>
  <si>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</si>
  <si>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</si>
  <si>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</si>
  <si>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</si>
  <si>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</si>
  <si>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</si>
  <si>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</si>
  <si>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</si>
  <si>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</si>
  <si>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</si>
  <si>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</si>
  <si>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</si>
  <si>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</si>
  <si>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</si>
  <si>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</si>
  <si>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</si>
  <si>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</si>
  <si>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</si>
  <si>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</si>
  <si>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</si>
  <si>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</si>
  <si>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</si>
  <si>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</si>
  <si>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</si>
  <si>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</si>
  <si>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</si>
  <si>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</si>
  <si>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</si>
  <si>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</si>
  <si>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</si>
  <si>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</si>
  <si>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</si>
  <si>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</si>
  <si>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</si>
  <si>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</si>
  <si>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</si>
  <si>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</si>
  <si>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</si>
  <si>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</si>
  <si>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</si>
  <si>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</si>
  <si>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</si>
  <si>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</si>
  <si>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</si>
  <si>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</si>
  <si>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</si>
  <si>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</si>
  <si>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</si>
  <si>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</si>
  <si>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</si>
  <si>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</si>
  <si>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</si>
  <si>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</si>
  <si>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</si>
  <si>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</si>
  <si>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</si>
  <si>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</si>
  <si>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</si>
  <si>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</si>
  <si>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</si>
  <si>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</si>
  <si>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</si>
  <si>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</si>
  <si>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</si>
  <si>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</si>
  <si>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</si>
  <si>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</si>
  <si>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</si>
  <si>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</si>
  <si>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</si>
  <si>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</si>
  <si>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</si>
  <si>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</si>
  <si>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</si>
  <si>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</si>
  <si>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</si>
  <si>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</si>
  <si>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</si>
  <si>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</si>
  <si>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</si>
  <si>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</si>
  <si>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</si>
  <si>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</si>
  <si>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</si>
  <si>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</si>
  <si>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</si>
  <si>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</si>
  <si>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</si>
  <si>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</si>
  <si>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</si>
  <si>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</si>
  <si>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</si>
  <si>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</si>
  <si>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</si>
  <si>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</si>
  <si>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</si>
  <si>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</si>
  <si>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</si>
  <si>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</si>
  <si>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</si>
  <si>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</si>
  <si>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</si>
  <si>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</si>
  <si>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</si>
  <si>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</si>
  <si>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</si>
  <si>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</si>
  <si>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</si>
  <si>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</si>
  <si>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</si>
  <si>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</si>
  <si>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</si>
  <si>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</si>
  <si>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</si>
  <si>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</si>
  <si>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</si>
  <si>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</si>
  <si>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</si>
  <si>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</si>
  <si>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</si>
  <si>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</si>
  <si>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</si>
  <si>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</si>
  <si>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</si>
  <si>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</si>
  <si>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</si>
  <si>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</si>
  <si>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</si>
  <si>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</si>
  <si>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</si>
  <si>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</si>
  <si>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</si>
  <si>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</si>
  <si>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</si>
  <si>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</si>
  <si>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</si>
  <si>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</si>
  <si>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</si>
  <si>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</si>
  <si>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</si>
  <si>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</si>
  <si>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</si>
  <si>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</si>
  <si>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</si>
  <si>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</si>
  <si>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</si>
  <si>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</si>
  <si>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</si>
  <si>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</si>
  <si>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</si>
  <si>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</si>
  <si>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</si>
  <si>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</si>
  <si>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</si>
  <si>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</si>
  <si>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</si>
  <si>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</si>
  <si>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</si>
  <si>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</si>
  <si>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</si>
  <si>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</si>
  <si>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</si>
  <si>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</si>
  <si>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</si>
  <si>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</si>
  <si>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</si>
  <si>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</si>
  <si>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</si>
  <si>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</si>
  <si>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</si>
  <si>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</si>
  <si>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</si>
  <si>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</si>
  <si>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</si>
  <si>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</si>
  <si>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</si>
  <si>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</si>
  <si>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</si>
  <si>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</si>
  <si>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</si>
  <si>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</si>
  <si>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</si>
  <si>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</si>
  <si>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</si>
  <si>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</si>
  <si>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</si>
  <si>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</si>
  <si>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</si>
  <si>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</si>
  <si>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</si>
  <si>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</si>
  <si>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</si>
  <si>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</si>
  <si>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</si>
  <si>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</si>
  <si>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</si>
  <si>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</si>
  <si>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</si>
  <si>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</si>
  <si>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</si>
  <si>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</si>
  <si>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</si>
  <si>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</si>
  <si>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</si>
  <si>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</si>
  <si>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</si>
  <si>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</si>
  <si>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</si>
  <si>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</si>
  <si>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</si>
  <si>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</si>
  <si>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</si>
  <si>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</si>
  <si>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</si>
  <si>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</si>
  <si>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</si>
  <si>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</si>
  <si>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</si>
  <si>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</si>
  <si>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</si>
  <si>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</si>
  <si>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</si>
  <si>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</si>
  <si>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</si>
  <si>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</si>
  <si>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</si>
  <si>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</si>
  <si>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</si>
  <si>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</si>
  <si>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</si>
  <si>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</si>
  <si>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</si>
  <si>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</si>
  <si>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</si>
  <si>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</si>
  <si>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</si>
  <si>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</si>
  <si>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</si>
  <si>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</si>
  <si>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</si>
  <si>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</si>
  <si>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</si>
  <si>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</si>
  <si>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</si>
  <si>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</si>
  <si>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</si>
  <si>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</si>
  <si>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</si>
  <si>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</si>
  <si>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</si>
  <si>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</si>
  <si>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</si>
  <si>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</si>
  <si>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</si>
  <si>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</si>
  <si>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</si>
  <si>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</si>
  <si>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</si>
  <si>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</si>
  <si>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</si>
  <si>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</si>
  <si>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</si>
  <si>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</si>
  <si>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</si>
  <si>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</si>
  <si>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</si>
  <si>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</si>
  <si>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</si>
  <si>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</si>
  <si>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</si>
  <si>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</si>
  <si>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</si>
  <si>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</si>
  <si>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</si>
  <si>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</si>
  <si>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</si>
  <si>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</si>
  <si>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</si>
  <si>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</si>
  <si>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</si>
  <si>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</si>
  <si>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</si>
  <si>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</si>
  <si>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</si>
  <si>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</si>
  <si>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</si>
  <si>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</si>
  <si>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</si>
  <si>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</si>
  <si>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</si>
  <si>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</si>
  <si>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</si>
  <si>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</si>
  <si>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</si>
  <si>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</si>
  <si>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</si>
  <si>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</si>
  <si>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</si>
  <si>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</si>
  <si>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</si>
  <si>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</si>
  <si>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</si>
  <si>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</si>
  <si>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</si>
  <si>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</si>
  <si>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</si>
  <si>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</si>
  <si>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</si>
  <si>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</si>
  <si>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</si>
  <si>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</si>
  <si>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</si>
  <si>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</si>
  <si>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</si>
  <si>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</si>
  <si>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</si>
  <si>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</si>
  <si>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</si>
  <si>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</si>
  <si>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</si>
  <si>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</si>
  <si>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</si>
  <si>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</si>
  <si>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</si>
  <si>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</si>
  <si>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</si>
  <si>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</si>
  <si>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</si>
  <si>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</si>
  <si>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</si>
  <si>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</si>
  <si>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</si>
  <si>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</si>
  <si>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</si>
  <si>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</si>
  <si>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</si>
  <si>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</si>
  <si>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</si>
  <si>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</si>
  <si>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</si>
  <si>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</si>
  <si>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</si>
  <si>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</si>
  <si>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</si>
  <si>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</si>
  <si>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</si>
  <si>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</si>
  <si>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</si>
  <si>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</si>
  <si>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</si>
  <si>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</si>
  <si>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</si>
  <si>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</si>
  <si>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</si>
  <si>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</si>
  <si>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</si>
  <si>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</si>
  <si>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</si>
  <si>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</si>
  <si>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</si>
  <si>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</si>
  <si>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</si>
  <si>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</si>
  <si>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</si>
  <si>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</si>
  <si>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</si>
  <si>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</si>
  <si>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</si>
  <si>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</si>
  <si>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</si>
  <si>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</si>
  <si>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</si>
  <si>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</si>
  <si>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</si>
  <si>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</si>
  <si>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</si>
  <si>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</si>
  <si>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</si>
  <si>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</si>
  <si>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</si>
  <si>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</si>
  <si>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</si>
  <si>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</si>
  <si>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</si>
  <si>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</si>
  <si>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</si>
  <si>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</si>
  <si>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</si>
  <si>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</si>
  <si>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</si>
  <si>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</si>
  <si>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</si>
  <si>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</si>
  <si>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</si>
  <si>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</si>
  <si>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</si>
  <si>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</si>
  <si>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</si>
  <si>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</si>
  <si>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</si>
  <si>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</si>
  <si>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</si>
  <si>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</si>
  <si>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</si>
  <si>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</si>
  <si>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</si>
  <si>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</si>
  <si>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</si>
  <si>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</si>
  <si>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</si>
  <si>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</si>
  <si>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</si>
  <si>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</si>
  <si>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</si>
  <si>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</si>
  <si>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</si>
  <si>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</si>
  <si>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</si>
  <si>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</si>
  <si>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</si>
  <si>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</si>
  <si>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</si>
  <si>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</si>
  <si>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</si>
  <si>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</si>
  <si>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</si>
  <si>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</si>
  <si>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</si>
  <si>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</si>
  <si>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</si>
  <si>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</si>
  <si>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</si>
  <si>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</si>
  <si>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</si>
  <si>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</si>
  <si>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</si>
  <si>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</si>
  <si>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</si>
  <si>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</si>
  <si>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</si>
  <si>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</si>
  <si>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</si>
  <si>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</si>
  <si>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</si>
  <si>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</si>
  <si>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</si>
  <si>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</si>
  <si>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</si>
  <si>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</si>
  <si>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</si>
  <si>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</si>
  <si>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</si>
  <si>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</si>
  <si>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</si>
  <si>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</si>
  <si>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</si>
  <si>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</si>
  <si>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</si>
  <si>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</si>
  <si>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</si>
  <si>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</si>
  <si>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</si>
  <si>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</si>
  <si>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</si>
  <si>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</si>
  <si>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</si>
  <si>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</si>
  <si>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</si>
  <si>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</si>
  <si>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</si>
  <si>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</si>
  <si>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</si>
  <si>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</si>
  <si>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</si>
  <si>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</si>
  <si>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</si>
  <si>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</si>
  <si>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</si>
  <si>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</si>
  <si>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</si>
  <si>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</si>
  <si>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</si>
  <si>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</si>
  <si>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</si>
  <si>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</si>
  <si>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</si>
  <si>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</si>
  <si>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</si>
  <si>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</si>
  <si>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</si>
  <si>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</si>
  <si>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</si>
  <si>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</si>
  <si>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</si>
  <si>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</si>
  <si>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</si>
  <si>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</si>
  <si>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</si>
  <si>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</si>
  <si>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</si>
  <si>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</si>
  <si>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</si>
  <si>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</si>
  <si>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</si>
  <si>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</si>
  <si>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</si>
  <si>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</si>
  <si>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</si>
  <si>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</si>
  <si>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</si>
  <si>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</si>
  <si>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</si>
  <si>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</si>
  <si>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</si>
  <si>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</si>
  <si>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</si>
  <si>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</si>
  <si>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</si>
  <si>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</si>
  <si>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</si>
  <si>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</si>
  <si>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</si>
  <si>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</si>
  <si>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</si>
  <si>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</si>
  <si>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</si>
  <si>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</si>
  <si>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</si>
  <si>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</si>
  <si>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</si>
  <si>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</si>
  <si>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</si>
  <si>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</si>
  <si>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</si>
  <si>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</si>
  <si>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</si>
  <si>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</si>
  <si>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</si>
  <si>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</si>
  <si>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</si>
  <si>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</si>
  <si>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</si>
  <si>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</si>
  <si>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</si>
  <si>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</si>
  <si>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</si>
  <si>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</si>
  <si>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</si>
  <si>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</si>
  <si>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</si>
  <si>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</si>
  <si>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</si>
  <si>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</si>
  <si>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</si>
  <si>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</si>
  <si>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</si>
  <si>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</si>
  <si>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</si>
  <si>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</si>
  <si>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</si>
  <si>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</si>
  <si>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</si>
  <si>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</si>
  <si>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</si>
  <si>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</si>
  <si>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</si>
  <si>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</si>
  <si>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</si>
  <si>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</si>
  <si>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</si>
  <si>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</si>
  <si>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</si>
  <si>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</si>
  <si>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</si>
  <si>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</si>
  <si>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</si>
  <si>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</si>
  <si>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</si>
  <si>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</si>
  <si>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</si>
  <si>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</si>
  <si>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</si>
  <si>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</si>
  <si>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</si>
  <si>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</si>
  <si>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</si>
  <si>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</si>
  <si>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</si>
  <si>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</si>
  <si>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</si>
  <si>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</si>
  <si>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</si>
  <si>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</si>
  <si>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</si>
  <si>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</si>
  <si>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</si>
  <si>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</si>
  <si>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</si>
  <si>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</si>
  <si>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</si>
  <si>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</si>
  <si>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</si>
  <si>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</si>
  <si>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</si>
  <si>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</si>
  <si>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</si>
  <si>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</si>
  <si>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</si>
  <si>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</si>
  <si>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</si>
  <si>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</si>
  <si>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</si>
  <si>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</si>
  <si>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</si>
  <si>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</si>
  <si>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</si>
  <si>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</si>
  <si>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</si>
  <si>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</si>
  <si>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</si>
  <si>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</si>
  <si>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</si>
  <si>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</si>
  <si>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</si>
  <si>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</si>
  <si>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</si>
  <si>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</si>
  <si>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</si>
  <si>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</si>
  <si>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</si>
  <si>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</si>
  <si>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</si>
  <si>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</si>
  <si>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</si>
  <si>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</si>
  <si>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</si>
  <si>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</si>
  <si>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</si>
  <si>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</si>
  <si>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</si>
  <si>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</si>
  <si>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</si>
  <si>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</si>
  <si>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</si>
  <si>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</si>
  <si>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</si>
  <si>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</si>
  <si>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</si>
  <si>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</si>
  <si>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</si>
  <si>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</si>
  <si>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</si>
  <si>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</si>
  <si>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</si>
  <si>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</si>
  <si>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</si>
  <si>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</si>
  <si>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</si>
  <si>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</si>
  <si>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</si>
  <si>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</si>
  <si>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</si>
  <si>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</si>
  <si>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</si>
  <si>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</si>
  <si>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</si>
  <si>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</si>
  <si>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</si>
  <si>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</si>
  <si>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</si>
  <si>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</si>
  <si>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</si>
  <si>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</si>
  <si>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</si>
  <si>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</si>
  <si>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</si>
  <si>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</si>
  <si>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</si>
  <si>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</si>
  <si>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</si>
  <si>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</si>
  <si>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</si>
  <si>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</si>
  <si>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</si>
  <si>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</si>
  <si>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</si>
  <si>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</si>
  <si>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</si>
  <si>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</si>
  <si>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</si>
  <si>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</si>
  <si>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</si>
  <si>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</si>
  <si>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</si>
  <si>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</si>
  <si>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</si>
  <si>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</si>
  <si>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</si>
  <si>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</si>
  <si>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</si>
  <si>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</si>
  <si>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</si>
  <si>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</si>
  <si>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</si>
  <si>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</si>
  <si>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</si>
  <si>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</si>
  <si>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</si>
  <si>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</si>
  <si>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</si>
  <si>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</si>
  <si>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</si>
  <si>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</si>
  <si>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</si>
  <si>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</si>
  <si>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</si>
  <si>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</si>
  <si>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</si>
  <si>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</si>
  <si>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</si>
  <si>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</si>
  <si>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</si>
  <si>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</si>
  <si>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</si>
  <si>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</si>
  <si>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</si>
  <si>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</si>
  <si>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</si>
  <si>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</si>
  <si>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</si>
  <si>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</si>
  <si>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</si>
  <si>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</si>
  <si>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</si>
  <si>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</si>
  <si>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</si>
  <si>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</si>
  <si>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</si>
  <si>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</si>
  <si>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</si>
  <si>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</si>
  <si>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</si>
  <si>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</si>
  <si>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</si>
  <si>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</si>
  <si>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</si>
  <si>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</si>
  <si>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</si>
  <si>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</si>
  <si>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</si>
  <si>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</si>
  <si>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</si>
  <si>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</si>
  <si>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</si>
  <si>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</si>
  <si>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</si>
  <si>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</si>
  <si>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</si>
  <si>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</si>
  <si>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</si>
  <si>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</si>
  <si>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</si>
  <si>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</si>
  <si>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</si>
  <si>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</si>
  <si>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</si>
  <si>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</si>
  <si>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</si>
  <si>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</si>
  <si>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</si>
  <si>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</si>
  <si>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</si>
  <si>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</si>
  <si>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</si>
  <si>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</si>
  <si>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</si>
  <si>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</si>
  <si>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</si>
  <si>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</si>
  <si>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</si>
  <si>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</si>
  <si>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</si>
  <si>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</si>
  <si>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</si>
  <si>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</si>
  <si>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</si>
  <si>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</si>
  <si>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</si>
  <si>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</si>
  <si>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</si>
  <si>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</si>
  <si>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</si>
  <si>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</si>
  <si>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</si>
  <si>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</si>
  <si>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</si>
  <si>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</si>
  <si>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</si>
  <si>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</si>
  <si>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</si>
  <si>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</si>
  <si>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</si>
  <si>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</si>
  <si>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</si>
  <si>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</si>
  <si>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</si>
  <si>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</si>
  <si>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</si>
  <si>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</si>
  <si>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</si>
  <si>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</si>
  <si>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</si>
  <si>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</si>
  <si>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</si>
  <si>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</si>
  <si>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</si>
  <si>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</si>
  <si>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</si>
  <si>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</si>
  <si>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</si>
  <si>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</si>
  <si>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</si>
  <si>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</si>
  <si>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</si>
  <si>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</si>
  <si>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</si>
  <si>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</si>
  <si>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</si>
  <si>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</si>
  <si>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</si>
  <si>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</si>
  <si>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</si>
  <si>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</si>
  <si>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</si>
  <si>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</si>
  <si>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</si>
  <si>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</si>
  <si>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</si>
  <si>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</si>
  <si>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</si>
  <si>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</si>
  <si>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</si>
  <si>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</si>
  <si>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</si>
  <si>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</si>
  <si>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</si>
  <si>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</si>
  <si>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</si>
  <si>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</si>
  <si>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</si>
  <si>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</si>
  <si>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</si>
  <si>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</si>
  <si>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</si>
  <si>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</si>
  <si>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</si>
  <si>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</si>
  <si>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</si>
  <si>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</si>
  <si>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</si>
  <si>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</si>
  <si>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</si>
  <si>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</si>
  <si>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</si>
  <si>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</si>
  <si>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</si>
  <si>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</si>
  <si>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</si>
  <si>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</si>
  <si>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</si>
  <si>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</si>
  <si>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</si>
  <si>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</si>
  <si>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</si>
  <si>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</si>
  <si>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</si>
  <si>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</si>
  <si>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</si>
  <si>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</si>
  <si>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</si>
  <si>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</si>
  <si>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</si>
  <si>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</si>
  <si>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</si>
  <si>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</si>
  <si>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</si>
  <si>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</si>
  <si>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</si>
  <si>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</si>
  <si>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</si>
  <si>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</si>
  <si>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</si>
  <si>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</si>
  <si>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</si>
  <si>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</si>
  <si>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</si>
  <si>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</si>
  <si>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</si>
  <si>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</si>
  <si>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</si>
  <si>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</si>
  <si>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</si>
  <si>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</si>
  <si>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</si>
  <si>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</si>
  <si>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</si>
  <si>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</si>
  <si>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</si>
  <si>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</si>
  <si>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</si>
  <si>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</si>
  <si>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</si>
  <si>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</si>
  <si>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</si>
  <si>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</si>
  <si>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</si>
  <si>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</si>
  <si>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</si>
  <si>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</si>
  <si>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</si>
  <si>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</si>
  <si>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</si>
  <si>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</si>
  <si>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</si>
  <si>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</si>
  <si>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</si>
  <si>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</si>
  <si>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</si>
  <si>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</si>
  <si>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</si>
  <si>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</si>
  <si>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</si>
  <si>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</si>
  <si>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</si>
  <si>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</si>
  <si>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</si>
  <si>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</si>
  <si>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</si>
  <si>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</si>
  <si>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</si>
  <si>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</si>
  <si>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</si>
  <si>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</si>
  <si>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</si>
  <si>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</si>
  <si>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</si>
  <si>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</si>
  <si>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</si>
  <si>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</si>
  <si>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</si>
  <si>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</si>
  <si>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</si>
  <si>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</si>
  <si>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</si>
  <si>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</si>
  <si>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</si>
  <si>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</si>
  <si>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</si>
  <si>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</si>
  <si>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</si>
  <si>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</si>
  <si>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</si>
  <si>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</si>
  <si>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</si>
  <si>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</si>
  <si>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</si>
  <si>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</si>
  <si>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</si>
  <si>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</si>
  <si>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</si>
  <si>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</si>
  <si>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</si>
  <si>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</si>
  <si>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</si>
  <si>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</si>
  <si>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</si>
  <si>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</si>
  <si>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</si>
  <si>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</si>
  <si>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</si>
  <si>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</si>
  <si>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</si>
  <si>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</si>
  <si>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</si>
  <si>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</si>
  <si>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</si>
  <si>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</si>
  <si>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</si>
  <si>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</si>
  <si>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</si>
  <si>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</si>
  <si>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</si>
  <si>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</si>
  <si>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</si>
  <si>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</si>
  <si>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</si>
  <si>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</si>
  <si>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</si>
  <si>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</si>
  <si>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</si>
  <si>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</si>
  <si>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</si>
  <si>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</si>
  <si>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</si>
  <si>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</si>
  <si>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</si>
  <si>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</si>
  <si>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</si>
  <si>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</si>
  <si>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</si>
  <si>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</si>
  <si>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</si>
  <si>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</si>
  <si>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</si>
  <si>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</si>
  <si>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</si>
  <si>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</si>
  <si>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</si>
  <si>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</si>
  <si>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</si>
  <si>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</si>
  <si>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</si>
  <si>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</si>
  <si>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</si>
  <si>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</si>
  <si>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</si>
  <si>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</si>
  <si>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</si>
  <si>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</si>
  <si>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</si>
  <si>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</si>
  <si>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</si>
  <si>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</si>
  <si>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</si>
  <si>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</si>
  <si>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</si>
  <si>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</si>
  <si>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</si>
  <si>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</si>
  <si>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</si>
  <si>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</si>
  <si>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</si>
  <si>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</si>
  <si>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</si>
  <si>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</si>
  <si>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</si>
  <si>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</si>
  <si>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</si>
  <si>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</si>
  <si>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</si>
  <si>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</si>
  <si>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</si>
  <si>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</si>
  <si>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</si>
  <si>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</si>
  <si>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</si>
  <si>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</si>
  <si>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</si>
  <si>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</si>
  <si>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</si>
  <si>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</si>
  <si>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</si>
  <si>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</si>
  <si>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</si>
  <si>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</si>
  <si>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</si>
  <si>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</si>
  <si>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</si>
  <si>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</si>
  <si>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</si>
  <si>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</si>
  <si>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</si>
  <si>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</si>
  <si>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</si>
  <si>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</si>
  <si>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</si>
  <si>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</si>
  <si>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</si>
  <si>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</si>
  <si>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</si>
  <si>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</si>
  <si>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</si>
  <si>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</si>
  <si>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</si>
  <si>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</si>
  <si>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</si>
  <si>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</si>
  <si>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</si>
  <si>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</si>
  <si>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</si>
  <si>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</si>
  <si>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</si>
  <si>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</si>
  <si>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</si>
  <si>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</si>
  <si>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</si>
  <si>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</si>
  <si>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</si>
  <si>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</si>
  <si>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</si>
  <si>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</si>
  <si>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</si>
  <si>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</si>
  <si>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</si>
  <si>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</si>
  <si>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</si>
  <si>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</si>
  <si>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</si>
  <si>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</si>
  <si>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</si>
  <si>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</si>
  <si>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</si>
  <si>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</si>
  <si>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</si>
  <si>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</si>
  <si>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</si>
  <si>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</si>
  <si>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</si>
  <si>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</si>
  <si>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</si>
  <si>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</si>
  <si>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</si>
  <si>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</si>
  <si>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</si>
  <si>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</si>
  <si>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</si>
  <si>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</si>
  <si>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</si>
  <si>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</si>
  <si>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</si>
  <si>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</si>
  <si>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</si>
  <si>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</si>
  <si>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</si>
  <si>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</si>
  <si>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</si>
  <si>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</si>
  <si>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</si>
  <si>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</si>
  <si>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</si>
  <si>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</si>
  <si>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</si>
  <si>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</si>
  <si>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</si>
  <si>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</si>
  <si>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</si>
  <si>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</si>
  <si>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</si>
  <si>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</si>
  <si>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</si>
  <si>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</si>
  <si>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</si>
  <si>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</si>
  <si>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</si>
  <si>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</si>
  <si>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</si>
  <si>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</si>
  <si>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</si>
  <si>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</si>
  <si>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</si>
  <si>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</si>
  <si>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</si>
  <si>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</si>
  <si>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</si>
  <si>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</si>
  <si>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</si>
  <si>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</si>
  <si>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</si>
  <si>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</si>
  <si>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</si>
  <si>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</si>
  <si>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</si>
  <si>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</si>
  <si>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</si>
  <si>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</si>
  <si>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</si>
  <si>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</si>
  <si>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</si>
  <si>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</si>
  <si>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</si>
  <si>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</si>
  <si>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</si>
  <si>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</si>
  <si>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</si>
  <si>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</si>
  <si>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</si>
  <si>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</si>
  <si>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</si>
  <si>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</si>
  <si>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</si>
  <si>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</si>
  <si>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</si>
  <si>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</si>
  <si>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</si>
  <si>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</si>
  <si>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</si>
  <si>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</si>
  <si>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</si>
  <si>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</si>
  <si>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</si>
  <si>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</si>
  <si>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</si>
  <si>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</si>
  <si>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</si>
  <si>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</si>
  <si>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</si>
  <si>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</si>
  <si>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</si>
  <si>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</si>
  <si>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</si>
  <si>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</si>
  <si>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</si>
  <si>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</si>
  <si>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</si>
  <si>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</si>
  <si>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</si>
  <si>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</si>
  <si>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</si>
  <si>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</si>
  <si>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</si>
  <si>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</si>
  <si>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</si>
  <si>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</si>
  <si>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</si>
  <si>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</si>
  <si>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</si>
  <si>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</si>
  <si>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</si>
  <si>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</si>
  <si>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</si>
  <si>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</si>
  <si>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</si>
  <si>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</si>
  <si>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</si>
  <si>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</si>
  <si>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</si>
  <si>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</si>
  <si>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</si>
  <si>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</si>
  <si>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</si>
  <si>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</si>
  <si>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</si>
  <si>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</si>
  <si>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</si>
  <si>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</si>
  <si>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</si>
  <si>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</si>
  <si>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</si>
  <si>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</si>
  <si>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</si>
  <si>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</si>
  <si>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</si>
  <si>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</si>
  <si>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</si>
  <si>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</si>
  <si>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</si>
  <si>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</si>
  <si>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</si>
  <si>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</si>
  <si>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</si>
  <si>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</si>
  <si>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</si>
  <si>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</si>
  <si>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</si>
  <si>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</si>
  <si>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</si>
  <si>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</si>
  <si>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</si>
  <si>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</si>
  <si>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</si>
  <si>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</si>
  <si>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</si>
  <si>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</si>
  <si>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</si>
  <si>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</si>
  <si>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</si>
  <si>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</si>
  <si>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</si>
  <si>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</si>
  <si>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</si>
  <si>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</si>
  <si>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</si>
  <si>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</si>
  <si>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</si>
  <si>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</si>
  <si>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</si>
  <si>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</si>
  <si>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</si>
  <si>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</si>
  <si>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</si>
  <si>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</si>
  <si>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</si>
  <si>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</si>
  <si>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</si>
  <si>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</si>
  <si>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</si>
  <si>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</si>
  <si>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</si>
  <si>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</si>
  <si>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</si>
  <si>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</si>
  <si>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</si>
  <si>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</si>
  <si>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</si>
  <si>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</si>
  <si>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</si>
  <si>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</si>
  <si>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</si>
  <si>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</si>
  <si>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</si>
  <si>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</si>
  <si>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</si>
  <si>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</si>
  <si>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</si>
  <si>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</si>
  <si>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</si>
  <si>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</si>
  <si>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</si>
  <si>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</si>
  <si>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</si>
  <si>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</si>
  <si>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</si>
  <si>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</si>
  <si>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</si>
  <si>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</si>
  <si>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</si>
  <si>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</si>
  <si>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</si>
  <si>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</si>
  <si>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</si>
  <si>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</si>
  <si>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</si>
  <si>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</si>
  <si>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</si>
  <si>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</si>
  <si>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</si>
  <si>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</si>
  <si>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</si>
  <si>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</si>
  <si>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</si>
  <si>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</si>
  <si>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</si>
  <si>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</si>
  <si>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</si>
  <si>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</si>
  <si>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</si>
  <si>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</si>
  <si>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</si>
  <si>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</si>
  <si>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</si>
  <si>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</si>
  <si>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</si>
  <si>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</si>
  <si>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</si>
  <si>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</si>
  <si>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</si>
  <si>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</si>
  <si>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</si>
  <si>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</si>
  <si>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</si>
  <si>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</si>
  <si>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</si>
  <si>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</si>
  <si>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</si>
  <si>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</si>
  <si>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</si>
  <si>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</si>
  <si>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</si>
  <si>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</si>
  <si>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</si>
  <si>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</si>
  <si>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</si>
  <si>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</si>
  <si>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</si>
  <si>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</si>
  <si>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</si>
  <si>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</si>
  <si>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</si>
  <si>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</si>
  <si>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</si>
  <si>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</si>
  <si>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</si>
  <si>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</si>
  <si>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</si>
  <si>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</si>
  <si>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</si>
  <si>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</si>
  <si>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</si>
  <si>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</si>
  <si>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</si>
  <si>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</si>
  <si>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</si>
  <si>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</si>
  <si>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</si>
  <si>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</si>
  <si>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</si>
  <si>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</si>
  <si>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</si>
  <si>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</si>
  <si>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</si>
  <si>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</si>
  <si>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</si>
  <si>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</si>
  <si>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</si>
  <si>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</si>
  <si>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</si>
  <si>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</si>
  <si>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</si>
  <si>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</si>
  <si>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</si>
  <si>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</si>
  <si>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</si>
  <si>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</si>
  <si>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</si>
  <si>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</si>
  <si>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</si>
  <si>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</si>
  <si>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</si>
  <si>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</si>
  <si>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</si>
  <si>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</si>
  <si>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</si>
  <si>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</si>
  <si>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</si>
  <si>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</si>
  <si>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</si>
  <si>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</si>
  <si>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</si>
  <si>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</si>
  <si>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</si>
  <si>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</si>
  <si>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</si>
  <si>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</si>
  <si>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</si>
  <si>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</si>
  <si>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</si>
  <si>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</si>
  <si>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</si>
  <si>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</si>
  <si>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</si>
  <si>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</si>
  <si>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</si>
  <si>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</si>
  <si>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</si>
  <si>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</si>
  <si>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</si>
  <si>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</si>
  <si>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</si>
  <si>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</si>
  <si>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</si>
  <si>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</si>
  <si>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</si>
  <si>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</si>
  <si>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</si>
  <si>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</si>
  <si>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</si>
  <si>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</si>
  <si>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</si>
  <si>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</si>
  <si>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</si>
  <si>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</si>
  <si>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</si>
  <si>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</si>
  <si>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</si>
  <si>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</si>
  <si>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</si>
  <si>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</si>
  <si>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</si>
  <si>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</si>
  <si>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</si>
  <si>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</si>
  <si>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</si>
  <si>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</si>
  <si>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</si>
  <si>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</si>
  <si>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</si>
  <si>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</si>
  <si>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</si>
  <si>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</si>
  <si>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</si>
  <si>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</si>
  <si>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</si>
  <si>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</si>
  <si>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</si>
  <si>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</si>
  <si>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</si>
  <si>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</si>
  <si>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</si>
  <si>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</si>
  <si>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</si>
  <si>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</si>
  <si>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</si>
  <si>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</si>
  <si>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</si>
  <si>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</si>
  <si>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</si>
  <si>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</si>
  <si>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</si>
  <si>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</si>
  <si>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</si>
  <si>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</si>
  <si>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</si>
  <si>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</si>
  <si>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</si>
  <si>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</si>
  <si>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</si>
  <si>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</si>
  <si>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</si>
  <si>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</si>
  <si>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</si>
  <si>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</si>
  <si>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</si>
  <si>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</si>
  <si>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</si>
  <si>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</si>
  <si>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</si>
  <si>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</si>
  <si>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</si>
  <si>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</si>
  <si>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</si>
  <si>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</si>
  <si>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</si>
  <si>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</si>
  <si>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</si>
  <si>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</si>
  <si>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</si>
  <si>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</si>
  <si>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</si>
  <si>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</si>
  <si>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</si>
  <si>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</si>
  <si>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</si>
  <si>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</si>
  <si>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</si>
  <si>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</si>
  <si>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</si>
  <si>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</si>
  <si>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</si>
  <si>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</si>
  <si>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</si>
  <si>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</si>
  <si>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</si>
  <si>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</si>
  <si>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</si>
  <si>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</si>
  <si>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</si>
  <si>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</si>
  <si>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</si>
  <si>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</si>
  <si>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</si>
  <si>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</si>
  <si>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</si>
  <si>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</si>
  <si>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</si>
  <si>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</si>
  <si>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</si>
  <si>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</si>
  <si>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</si>
  <si>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</si>
  <si>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</si>
  <si>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</si>
  <si>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</si>
  <si>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</si>
  <si>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</si>
  <si>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</si>
  <si>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</si>
  <si>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</si>
  <si>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</si>
  <si>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</si>
  <si>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</si>
  <si>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</si>
  <si>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</si>
  <si>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</si>
  <si>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</si>
  <si>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</si>
  <si>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</si>
  <si>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</si>
  <si>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</si>
  <si>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</si>
  <si>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</si>
  <si>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</si>
  <si>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</si>
  <si>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</si>
  <si>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</si>
  <si>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</si>
  <si>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</si>
  <si>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</si>
  <si>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</si>
  <si>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</si>
  <si>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</si>
  <si>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</si>
  <si>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</si>
  <si>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</si>
  <si>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</si>
  <si>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</si>
  <si>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</si>
  <si>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</si>
  <si>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</si>
  <si>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</si>
  <si>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</si>
  <si>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</si>
  <si>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</si>
  <si>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</si>
  <si>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</si>
  <si>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</si>
  <si>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</si>
  <si>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</si>
  <si>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</si>
  <si>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</si>
  <si>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</si>
  <si>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</si>
  <si>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</si>
  <si>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</si>
  <si>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</si>
  <si>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</si>
  <si>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</si>
  <si>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</si>
  <si>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</si>
  <si>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</si>
  <si>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</si>
  <si>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</si>
  <si>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</si>
  <si>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</si>
  <si>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</si>
  <si>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</si>
  <si>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</si>
  <si>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</si>
  <si>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</si>
  <si>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</si>
  <si>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</si>
  <si>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</si>
  <si>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</si>
  <si>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</si>
  <si>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</si>
  <si>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</si>
  <si>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</si>
  <si>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</si>
  <si>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</si>
  <si>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</si>
  <si>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</si>
  <si>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</si>
  <si>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</si>
  <si>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</si>
  <si>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</si>
  <si>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</si>
  <si>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</si>
  <si>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</si>
  <si>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</si>
  <si>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</si>
  <si>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</si>
  <si>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</si>
  <si>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</si>
  <si>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</si>
  <si>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</si>
  <si>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</si>
  <si>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</si>
  <si>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</si>
  <si>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</si>
  <si>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</si>
  <si>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</si>
  <si>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</si>
  <si>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</si>
  <si>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</si>
  <si>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</si>
  <si>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</si>
  <si>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</si>
  <si>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</si>
  <si>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</si>
  <si>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</si>
  <si>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</si>
  <si>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</si>
  <si>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</si>
  <si>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</si>
  <si>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</si>
  <si>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</si>
  <si>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</si>
  <si>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</si>
  <si>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</si>
  <si>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</si>
  <si>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</si>
  <si>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</si>
  <si>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</si>
  <si>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</si>
  <si>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</si>
  <si>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</si>
  <si>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</si>
  <si>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</si>
  <si>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</si>
  <si>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</si>
  <si>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</si>
  <si>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</si>
  <si>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</si>
  <si>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</si>
  <si>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</si>
  <si>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</si>
  <si>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</si>
  <si>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</si>
  <si>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</si>
  <si>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</si>
  <si>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</si>
  <si>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</si>
  <si>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</si>
  <si>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</si>
  <si>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</si>
  <si>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</si>
  <si>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</si>
  <si>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</si>
  <si>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</si>
  <si>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</si>
  <si>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</si>
  <si>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</si>
  <si>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</si>
  <si>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</si>
  <si>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</si>
  <si>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</si>
  <si>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</si>
  <si>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</si>
  <si>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</si>
  <si>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</si>
  <si>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</si>
  <si>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</si>
  <si>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</si>
  <si>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</si>
  <si>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</si>
  <si>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</si>
  <si>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</si>
  <si>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</si>
  <si>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</si>
  <si>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</si>
  <si>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</si>
  <si>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</si>
  <si>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</si>
  <si>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</si>
  <si>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</si>
  <si>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</si>
  <si>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</si>
  <si>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</si>
  <si>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</si>
  <si>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</si>
  <si>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</si>
  <si>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</si>
  <si>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</si>
  <si>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</si>
  <si>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</si>
  <si>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</si>
  <si>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</si>
  <si>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</si>
  <si>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</si>
  <si>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</si>
  <si>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</si>
  <si>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</si>
  <si>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</si>
  <si>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</si>
  <si>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</si>
  <si>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</si>
  <si>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</si>
  <si>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</si>
  <si>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</si>
  <si>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</si>
  <si>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</si>
  <si>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</si>
  <si>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</si>
  <si>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</si>
  <si>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</si>
  <si>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</si>
  <si>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</si>
  <si>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</si>
  <si>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</si>
  <si>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</si>
  <si>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</si>
  <si>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</si>
  <si>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</si>
  <si>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</si>
  <si>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</si>
  <si>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</si>
  <si>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</si>
  <si>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</si>
  <si>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</si>
  <si>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</si>
  <si>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</si>
  <si>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</si>
  <si>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</si>
  <si>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</si>
  <si>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</si>
  <si>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</si>
  <si>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</si>
  <si>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</si>
  <si>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</si>
  <si>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</si>
  <si>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</si>
  <si>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</si>
  <si>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</si>
  <si>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</si>
  <si>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</si>
  <si>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</si>
  <si>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</si>
  <si>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</si>
  <si>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</si>
  <si>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</si>
  <si>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</si>
  <si>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</si>
  <si>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</si>
  <si>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</si>
  <si>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</si>
  <si>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</si>
  <si>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</si>
  <si>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</si>
  <si>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</si>
  <si>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</si>
  <si>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</si>
  <si>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</si>
  <si>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</si>
  <si>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</si>
  <si>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</si>
  <si>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</si>
  <si>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</si>
  <si>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</si>
  <si>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</si>
  <si>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</si>
  <si>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</si>
  <si>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</si>
  <si>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</si>
  <si>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</si>
  <si>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</si>
  <si>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</si>
  <si>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</si>
  <si>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</si>
  <si>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</si>
  <si>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</si>
  <si>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</si>
  <si>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</si>
  <si>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</si>
  <si>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</si>
  <si>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</si>
  <si>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</si>
  <si>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</si>
  <si>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</si>
  <si>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</si>
  <si>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</si>
  <si>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</si>
  <si>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</si>
  <si>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</si>
  <si>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</si>
  <si>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</si>
  <si>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</si>
  <si>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</si>
  <si>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</si>
  <si>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</si>
  <si>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</si>
  <si>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</si>
  <si>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</si>
  <si>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</si>
  <si>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</si>
  <si>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</si>
  <si>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</si>
  <si>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</si>
  <si>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</si>
  <si>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</si>
  <si>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</si>
  <si>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</si>
  <si>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</si>
  <si>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</si>
  <si>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</si>
  <si>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</si>
  <si>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</si>
  <si>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</si>
  <si>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</si>
  <si>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</si>
  <si>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</si>
  <si>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</si>
  <si>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</si>
  <si>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</si>
  <si>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</si>
  <si>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</si>
  <si>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</si>
  <si>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</si>
  <si>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</si>
  <si>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</si>
  <si>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</si>
  <si>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</si>
  <si>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</si>
  <si>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</si>
  <si>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</si>
  <si>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</si>
  <si>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</si>
  <si>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</si>
  <si>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</si>
  <si>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</si>
  <si>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</si>
  <si>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</si>
  <si>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</si>
  <si>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</si>
  <si>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</si>
  <si>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</si>
  <si>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</si>
  <si>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</si>
  <si>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</si>
  <si>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</si>
  <si>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</si>
  <si>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</si>
  <si>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</si>
  <si>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</si>
  <si>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</si>
  <si>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</si>
  <si>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</si>
  <si>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</si>
  <si>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</si>
  <si>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</si>
  <si>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</si>
  <si>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</si>
  <si>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</si>
  <si>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</si>
  <si>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</si>
  <si>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</si>
  <si>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</si>
  <si>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</si>
  <si>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</si>
  <si>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</si>
  <si>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</si>
  <si>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</si>
  <si>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</si>
  <si>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</si>
  <si>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</si>
  <si>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</si>
  <si>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</si>
  <si>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</si>
  <si>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</si>
  <si>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</si>
  <si>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</si>
  <si>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</si>
  <si>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</si>
  <si>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</si>
  <si>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</si>
  <si>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</si>
  <si>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</si>
  <si>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</si>
  <si>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</si>
  <si>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</si>
  <si>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</si>
  <si>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</si>
  <si>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</si>
  <si>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</si>
  <si>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</si>
  <si>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</si>
  <si>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</si>
  <si>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</si>
  <si>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</si>
  <si>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</si>
  <si>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</si>
  <si>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</si>
  <si>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</si>
  <si>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</si>
  <si>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</si>
  <si>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</si>
  <si>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</si>
  <si>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</si>
  <si>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</si>
  <si>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</si>
  <si>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</si>
  <si>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</si>
  <si>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</si>
  <si>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</si>
  <si>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</si>
  <si>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</si>
  <si>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</si>
  <si>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</si>
  <si>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</si>
  <si>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</si>
  <si>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</si>
  <si>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</si>
  <si>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</si>
  <si>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</si>
  <si>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</si>
  <si>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</si>
  <si>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</si>
  <si>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</si>
  <si>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</si>
  <si>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</si>
  <si>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</si>
  <si>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</si>
  <si>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</si>
  <si>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</si>
  <si>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</si>
  <si>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</si>
  <si>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</si>
  <si>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</si>
  <si>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</si>
  <si>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</si>
  <si>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</si>
  <si>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</si>
  <si>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</si>
  <si>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</si>
  <si>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</si>
  <si>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</si>
  <si>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</si>
  <si>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</si>
  <si>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</si>
  <si>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</si>
  <si>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</si>
  <si>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</si>
  <si>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</si>
  <si>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</si>
  <si>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</si>
  <si>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</si>
  <si>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</si>
  <si>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</si>
  <si>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</si>
  <si>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</si>
  <si>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</si>
  <si>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</si>
  <si>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</si>
  <si>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</si>
  <si>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</si>
  <si>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</si>
  <si>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</si>
  <si>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</si>
  <si>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</si>
  <si>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</si>
  <si>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</si>
  <si>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</si>
  <si>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</si>
  <si>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</si>
  <si>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</si>
  <si>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</si>
  <si>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</si>
  <si>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</si>
  <si>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</si>
  <si>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</si>
  <si>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</si>
  <si>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</si>
  <si>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</si>
  <si>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</si>
  <si>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</si>
  <si>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</si>
  <si>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</si>
  <si>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</si>
  <si>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</si>
  <si>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</si>
  <si>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</si>
  <si>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</si>
  <si>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</si>
  <si>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</si>
  <si>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</si>
  <si>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</si>
  <si>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</si>
  <si>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</si>
  <si>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</si>
  <si>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</si>
  <si>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</si>
  <si>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</si>
  <si>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</si>
  <si>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</si>
  <si>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</si>
  <si>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</si>
  <si>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</si>
  <si>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</si>
  <si>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</si>
  <si>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</si>
  <si>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</si>
  <si>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</si>
  <si>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</si>
  <si>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</si>
  <si>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</si>
  <si>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</si>
  <si>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</si>
  <si>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</si>
  <si>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</si>
  <si>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</si>
  <si>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</si>
  <si>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</si>
  <si>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</si>
  <si>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</si>
  <si>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</si>
  <si>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</si>
  <si>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</si>
  <si>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</si>
  <si>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</si>
  <si>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</si>
  <si>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</si>
  <si>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</si>
  <si>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</si>
  <si>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</si>
  <si>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</si>
  <si>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</si>
  <si>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</si>
  <si>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</si>
  <si>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</si>
  <si>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</si>
  <si>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</si>
  <si>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</si>
  <si>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</si>
  <si>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</si>
  <si>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</si>
  <si>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</si>
  <si>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</si>
  <si>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</si>
  <si>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</si>
  <si>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</si>
  <si>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</si>
  <si>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</si>
  <si>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</si>
  <si>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</si>
  <si>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</si>
  <si>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</si>
  <si>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</si>
  <si>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</si>
  <si>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</si>
  <si>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</si>
  <si>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</si>
  <si>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</si>
  <si>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</si>
  <si>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</si>
  <si>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</si>
  <si>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</si>
  <si>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</si>
  <si>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</si>
  <si>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</si>
  <si>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</si>
  <si>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</si>
  <si>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</si>
  <si>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</si>
  <si>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</si>
  <si>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</si>
  <si>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</si>
  <si>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</si>
  <si>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</si>
  <si>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</si>
  <si>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</si>
  <si>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</si>
  <si>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</si>
  <si>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</si>
  <si>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</si>
  <si>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</si>
  <si>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</si>
  <si>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</si>
  <si>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</si>
  <si>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</si>
  <si>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</si>
  <si>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</si>
  <si>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</si>
  <si>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</si>
  <si>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</si>
  <si>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</si>
  <si>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</si>
  <si>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</si>
  <si>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</si>
  <si>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</si>
  <si>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</si>
  <si>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</si>
  <si>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</si>
  <si>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</si>
  <si>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</si>
  <si>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</si>
  <si>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</si>
  <si>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</si>
  <si>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</si>
  <si>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</si>
  <si>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</si>
  <si>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</si>
  <si>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</si>
  <si>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</si>
  <si>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</si>
  <si>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</si>
  <si>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</si>
  <si>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</si>
  <si>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</si>
  <si>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</si>
  <si>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</si>
  <si>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</si>
  <si>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</si>
  <si>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</si>
  <si>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</si>
  <si>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</si>
  <si>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</si>
  <si>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</si>
  <si>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</si>
  <si>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</si>
  <si>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</si>
  <si>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</si>
  <si>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</si>
  <si>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</si>
  <si>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</si>
  <si>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</si>
  <si>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</si>
  <si>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</si>
  <si>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</si>
  <si>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</si>
  <si>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</si>
  <si>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</si>
  <si>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</si>
  <si>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</si>
  <si>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</si>
  <si>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</si>
  <si>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</si>
  <si>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</si>
  <si>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</si>
  <si>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</si>
  <si>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</si>
  <si>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</si>
  <si>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</si>
  <si>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</si>
  <si>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</si>
  <si>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</si>
  <si>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</si>
  <si>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</si>
  <si>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</si>
  <si>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</si>
  <si>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</si>
  <si>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</si>
  <si>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</si>
  <si>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</si>
  <si>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</si>
  <si>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</si>
  <si>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</si>
  <si>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</si>
  <si>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</si>
  <si>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</si>
  <si>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</si>
  <si>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</si>
  <si>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</si>
  <si>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</si>
  <si>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</si>
  <si>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</si>
  <si>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</si>
  <si>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</si>
  <si>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</si>
  <si>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</si>
  <si>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</si>
  <si>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</si>
  <si>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</si>
  <si>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</si>
  <si>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</si>
  <si>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</si>
  <si>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</si>
  <si>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</si>
  <si>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</si>
  <si>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</si>
  <si>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</si>
  <si>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</si>
  <si>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</si>
  <si>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</si>
  <si>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</si>
  <si>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</si>
  <si>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</si>
  <si>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</si>
  <si>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</si>
  <si>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</si>
  <si>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</si>
  <si>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</si>
  <si>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</si>
  <si>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</si>
  <si>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</si>
  <si>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</si>
  <si>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</si>
  <si>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</si>
  <si>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</si>
  <si>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</si>
  <si>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</si>
  <si>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</si>
  <si>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</si>
  <si>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</si>
  <si>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</si>
  <si>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</si>
  <si>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</si>
  <si>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</si>
  <si>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</si>
  <si>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</si>
  <si>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</si>
  <si>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</si>
  <si>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</si>
  <si>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</si>
  <si>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</si>
  <si>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</si>
  <si>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</si>
  <si>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</si>
  <si>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</si>
  <si>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</si>
  <si>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</si>
  <si>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</si>
  <si>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</si>
  <si>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</si>
  <si>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</si>
  <si>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</si>
  <si>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</si>
  <si>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</si>
  <si>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</si>
  <si>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</si>
  <si>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</si>
  <si>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</si>
  <si>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</si>
  <si>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</si>
  <si>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</si>
  <si>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</si>
  <si>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</si>
  <si>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</si>
  <si>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</si>
  <si>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</si>
  <si>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</si>
  <si>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</si>
  <si>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</si>
  <si>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</si>
  <si>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</si>
  <si>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</si>
  <si>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</si>
  <si>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</si>
  <si>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</si>
  <si>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</si>
  <si>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</si>
  <si>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</si>
  <si>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</si>
  <si>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</si>
  <si>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</si>
  <si>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</si>
  <si>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</si>
  <si>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</si>
  <si>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</si>
  <si>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</si>
  <si>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</si>
  <si>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</si>
  <si>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</si>
  <si>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</si>
  <si>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</si>
  <si>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</si>
  <si>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</si>
  <si>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</si>
  <si>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</si>
  <si>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</si>
  <si>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</si>
  <si>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</si>
  <si>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</si>
  <si>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</si>
  <si>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</si>
  <si>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</si>
  <si>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</si>
  <si>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</si>
  <si>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</si>
  <si>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</si>
  <si>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</si>
  <si>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</si>
  <si>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</si>
  <si>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</si>
  <si>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</si>
  <si>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</si>
  <si>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</si>
  <si>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</si>
  <si>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</si>
  <si>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</si>
  <si>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</si>
  <si>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</si>
  <si>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</si>
  <si>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</si>
  <si>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</si>
  <si>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</si>
  <si>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</si>
  <si>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</si>
  <si>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</si>
  <si>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</si>
  <si>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</si>
  <si>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</si>
  <si>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</si>
  <si>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</si>
  <si>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</si>
  <si>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</si>
  <si>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</si>
  <si>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</si>
  <si>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</si>
  <si>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</si>
  <si>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</si>
  <si>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</si>
  <si>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</si>
  <si>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</si>
  <si>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</si>
  <si>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</si>
  <si>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</si>
  <si>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</si>
  <si>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</si>
  <si>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</si>
  <si>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</si>
  <si>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</si>
  <si>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</si>
  <si>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</si>
  <si>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</si>
  <si>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</si>
  <si>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</si>
  <si>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</si>
  <si>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</si>
  <si>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</si>
  <si>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</si>
  <si>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</si>
  <si>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</si>
  <si>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</si>
  <si>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</si>
  <si>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</si>
  <si>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</si>
  <si>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</si>
  <si>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</si>
  <si>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</si>
  <si>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</si>
  <si>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</si>
  <si>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</si>
  <si>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</si>
  <si>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</si>
  <si>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</si>
  <si>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</si>
  <si>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</si>
  <si>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</si>
  <si>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</si>
  <si>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</si>
  <si>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</si>
  <si>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</si>
  <si>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</si>
  <si>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</si>
  <si>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</si>
  <si>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</si>
  <si>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</si>
  <si>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</si>
  <si>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</si>
  <si>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</si>
  <si>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</si>
  <si>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</si>
  <si>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</si>
  <si>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</si>
  <si>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</si>
  <si>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</si>
  <si>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</si>
  <si>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</si>
  <si>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</si>
  <si>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</si>
  <si>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</si>
  <si>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</si>
  <si>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</si>
  <si>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</si>
  <si>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</si>
  <si>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</si>
  <si>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</si>
  <si>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</si>
  <si>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</si>
  <si>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</si>
  <si>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</si>
  <si>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</si>
  <si>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</si>
  <si>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</si>
  <si>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</si>
  <si>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</si>
  <si>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</si>
  <si>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</si>
  <si>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</si>
  <si>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</si>
  <si>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</si>
  <si>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</si>
  <si>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</si>
  <si>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</si>
  <si>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</si>
  <si>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</si>
  <si>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</si>
  <si>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</si>
  <si>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</si>
  <si>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</si>
  <si>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</si>
  <si>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</si>
  <si>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</si>
  <si>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</si>
  <si>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</si>
  <si>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</si>
  <si>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</si>
  <si>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</si>
  <si>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</si>
  <si>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</si>
  <si>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</si>
  <si>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</si>
  <si>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</si>
  <si>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</si>
  <si>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</si>
  <si>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</si>
  <si>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</si>
  <si>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</si>
  <si>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</si>
  <si>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</si>
  <si>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</si>
  <si>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</si>
  <si>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</si>
  <si>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</si>
  <si>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</si>
  <si>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</si>
  <si>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</si>
  <si>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</si>
  <si>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</si>
  <si>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</si>
  <si>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</si>
  <si>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</si>
  <si>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</si>
  <si>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</si>
  <si>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</si>
  <si>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</si>
  <si>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</si>
  <si>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</si>
  <si>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</si>
  <si>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</si>
  <si>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</si>
  <si>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</si>
  <si>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</si>
  <si>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</si>
  <si>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</si>
  <si>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</si>
  <si>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</si>
  <si>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</si>
  <si>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</si>
  <si>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</si>
  <si>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</si>
  <si>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</si>
  <si>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</si>
  <si>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</si>
  <si>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</si>
  <si>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</si>
  <si>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</si>
  <si>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</si>
  <si>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</si>
  <si>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</si>
  <si>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</si>
  <si>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</si>
  <si>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</si>
  <si>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</si>
  <si>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</si>
  <si>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</si>
  <si>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</si>
  <si>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</si>
  <si>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</si>
  <si>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</si>
  <si>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</si>
  <si>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</si>
  <si>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</si>
  <si>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</si>
  <si>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</si>
  <si>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</si>
  <si>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</si>
  <si>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</si>
  <si>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</si>
  <si>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</si>
  <si>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</si>
  <si>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</si>
  <si>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</si>
  <si>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</si>
  <si>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</si>
  <si>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</si>
  <si>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</si>
  <si>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</si>
  <si>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</si>
  <si>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</si>
  <si>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</si>
  <si>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</si>
  <si>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</si>
  <si>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</si>
  <si>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</si>
  <si>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</si>
  <si>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</si>
  <si>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</si>
  <si>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</si>
  <si>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</si>
  <si>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</si>
  <si>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</si>
  <si>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</si>
  <si>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</si>
  <si>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</si>
  <si>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</si>
  <si>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</si>
  <si>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</si>
  <si>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</si>
  <si>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</si>
  <si>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</si>
  <si>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</si>
  <si>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</si>
  <si>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</si>
  <si>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</si>
  <si>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</si>
  <si>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</si>
  <si>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</si>
  <si>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</si>
  <si>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</si>
  <si>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</si>
  <si>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</si>
  <si>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</si>
  <si>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</si>
  <si>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</si>
  <si>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</si>
  <si>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</si>
  <si>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</si>
  <si>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</si>
  <si>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</si>
  <si>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</si>
  <si>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</si>
  <si>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</si>
  <si>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</si>
  <si>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</si>
  <si>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</si>
  <si>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</si>
  <si>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</si>
  <si>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</si>
  <si>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</si>
  <si>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</si>
  <si>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</si>
  <si>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</si>
  <si>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</si>
  <si>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</si>
  <si>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</si>
  <si>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</si>
  <si>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</si>
  <si>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</si>
  <si>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</si>
  <si>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</si>
  <si>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</si>
  <si>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</si>
  <si>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</si>
  <si>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</si>
  <si>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</si>
  <si>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</si>
  <si>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</si>
  <si>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</si>
  <si>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</si>
  <si>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</si>
  <si>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</si>
  <si>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</si>
  <si>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</si>
  <si>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</si>
  <si>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</si>
  <si>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</si>
  <si>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</si>
  <si>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</si>
  <si>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</si>
  <si>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</si>
  <si>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</si>
  <si>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</si>
  <si>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</si>
  <si>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</si>
  <si>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</si>
  <si>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</si>
  <si>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</si>
  <si>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</si>
  <si>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</si>
  <si>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</si>
  <si>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</si>
  <si>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</si>
  <si>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</si>
  <si>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</si>
  <si>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</si>
  <si>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</si>
  <si>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</si>
  <si>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</si>
  <si>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</si>
  <si>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</si>
  <si>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</si>
  <si>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</si>
  <si>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</si>
  <si>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</si>
  <si>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</si>
  <si>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</si>
  <si>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</si>
  <si>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</si>
  <si>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</si>
  <si>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</si>
  <si>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</si>
  <si>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</si>
  <si>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</si>
  <si>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</si>
  <si>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</si>
  <si>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</si>
  <si>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</si>
  <si>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</si>
  <si>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</si>
  <si>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</si>
  <si>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</si>
  <si>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</si>
  <si>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</si>
  <si>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</si>
  <si>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</si>
  <si>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</si>
  <si>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</si>
  <si>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</si>
  <si>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</si>
  <si>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</si>
  <si>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</si>
  <si>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</si>
  <si>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</si>
  <si>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</si>
  <si>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</si>
  <si>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</si>
  <si>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</si>
  <si>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</si>
  <si>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</si>
  <si>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</si>
  <si>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</si>
  <si>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</si>
  <si>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</si>
  <si>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</si>
  <si>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</si>
  <si>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</si>
  <si>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</si>
  <si>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</si>
  <si>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</si>
  <si>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</si>
  <si>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</si>
  <si>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</si>
  <si>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</si>
  <si>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</si>
  <si>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</si>
  <si>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</si>
  <si>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</si>
  <si>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</si>
  <si>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</si>
  <si>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</si>
  <si>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</si>
  <si>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</si>
  <si>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</si>
  <si>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</si>
  <si>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</si>
  <si>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</si>
  <si>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</si>
  <si>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</si>
  <si>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</si>
  <si>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</si>
  <si>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</si>
  <si>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</si>
  <si>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</si>
  <si>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</si>
  <si>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</si>
  <si>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</si>
  <si>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</si>
  <si>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</si>
  <si>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</si>
  <si>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</si>
  <si>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</si>
  <si>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</si>
  <si>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</si>
  <si>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</si>
  <si>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</si>
  <si>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</si>
  <si>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</si>
  <si>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</si>
  <si>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</si>
  <si>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</si>
  <si>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</si>
  <si>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</si>
  <si>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</si>
  <si>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</si>
  <si>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</si>
  <si>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</si>
  <si>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</si>
  <si>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</si>
  <si>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</si>
  <si>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</si>
  <si>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</si>
  <si>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</si>
  <si>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</si>
  <si>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</si>
  <si>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</si>
  <si>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</si>
  <si>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</si>
  <si>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</si>
  <si>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</si>
  <si>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</si>
  <si>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</si>
  <si>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</si>
  <si>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</si>
  <si>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</si>
  <si>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</si>
  <si>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</si>
  <si>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</si>
  <si>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</si>
  <si>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</si>
  <si>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</si>
  <si>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</si>
  <si>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</si>
  <si>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</si>
  <si>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</si>
  <si>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</si>
  <si>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</si>
  <si>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</si>
  <si>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</si>
  <si>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</si>
  <si>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</si>
  <si>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</si>
  <si>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</si>
  <si>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</si>
  <si>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</si>
  <si>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</si>
  <si>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</si>
  <si>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</si>
  <si>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</si>
  <si>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</si>
  <si>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</si>
  <si>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</si>
  <si>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</si>
  <si>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</si>
  <si>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</si>
  <si>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</si>
  <si>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</si>
  <si>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</si>
  <si>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</si>
  <si>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</si>
  <si>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</si>
  <si>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</si>
  <si>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</si>
  <si>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</si>
  <si>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</si>
  <si>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</si>
  <si>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</si>
  <si>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</si>
  <si>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</si>
  <si>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</si>
  <si>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</si>
  <si>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</si>
  <si>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</si>
  <si>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</si>
  <si>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</si>
  <si>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</si>
  <si>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</si>
  <si>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</si>
  <si>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</si>
  <si>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</si>
  <si>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</si>
  <si>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</si>
  <si>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</si>
  <si>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</si>
  <si>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</si>
  <si>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</si>
  <si>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</si>
  <si>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</si>
  <si>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</si>
  <si>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</si>
  <si>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</si>
  <si>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</si>
  <si>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</si>
  <si>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</si>
  <si>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</si>
  <si>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</si>
  <si>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</si>
  <si>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</si>
  <si>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</si>
  <si>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</si>
  <si>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</si>
  <si>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</si>
  <si>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</si>
  <si>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</si>
  <si>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</si>
  <si>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</si>
  <si>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</si>
  <si>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</si>
  <si>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</si>
  <si>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</si>
  <si>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</si>
  <si>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</si>
  <si>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</si>
  <si>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</si>
  <si>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</si>
  <si>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</si>
  <si>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</si>
  <si>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</si>
  <si>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</si>
  <si>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</si>
  <si>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</si>
  <si>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</si>
  <si>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</si>
  <si>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</si>
  <si>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</si>
  <si>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</si>
  <si>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</si>
  <si>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</si>
  <si>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</si>
  <si>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</si>
  <si>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</si>
  <si>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</si>
  <si>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</si>
  <si>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</si>
  <si>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</si>
  <si>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</si>
  <si>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</si>
  <si>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</si>
  <si>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</si>
  <si>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</si>
  <si>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</si>
  <si>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</si>
  <si>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</si>
  <si>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</si>
  <si>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</si>
  <si>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</si>
  <si>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</si>
  <si>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</si>
  <si>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</si>
  <si>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</si>
  <si>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</si>
  <si>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</si>
  <si>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</si>
  <si>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</si>
  <si>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</si>
  <si>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</si>
  <si>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</si>
  <si>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</si>
  <si>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</si>
  <si>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</si>
  <si>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</si>
  <si>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</si>
  <si>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</si>
  <si>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</si>
  <si>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</si>
  <si>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</si>
  <si>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</si>
  <si>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</si>
  <si>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</si>
  <si>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</si>
  <si>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</si>
  <si>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</si>
  <si>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</si>
  <si>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</si>
  <si>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</si>
  <si>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</si>
  <si>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</si>
  <si>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</si>
  <si>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</si>
  <si>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</si>
  <si>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</si>
  <si>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</si>
  <si>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</si>
  <si>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</si>
  <si>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</si>
  <si>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</si>
  <si>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</si>
  <si>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</si>
  <si>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</si>
  <si>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</si>
  <si>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</si>
  <si>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</si>
  <si>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</si>
  <si>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</si>
  <si>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</si>
  <si>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</si>
  <si>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</si>
  <si>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</si>
  <si>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</si>
  <si>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</si>
  <si>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</si>
  <si>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</si>
  <si>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</si>
  <si>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</si>
  <si>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</si>
  <si>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</si>
  <si>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</si>
  <si>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</si>
  <si>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</si>
  <si>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</si>
  <si>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</si>
  <si>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</si>
  <si>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</si>
  <si>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</si>
  <si>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</si>
  <si>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</si>
  <si>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</si>
  <si>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</si>
  <si>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</si>
  <si>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</si>
  <si>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</si>
  <si>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</si>
  <si>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</si>
  <si>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</si>
  <si>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</si>
  <si>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</si>
  <si>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</si>
  <si>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</si>
  <si>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</si>
  <si>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</si>
  <si>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</si>
  <si>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</si>
  <si>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</si>
  <si>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</si>
  <si>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</si>
  <si>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</si>
  <si>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</si>
  <si>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</si>
  <si>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</si>
  <si>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</si>
  <si>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</si>
  <si>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</si>
  <si>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</si>
  <si>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</si>
  <si>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</si>
  <si>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</si>
  <si>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</si>
  <si>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</si>
  <si>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</si>
  <si>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</si>
  <si>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</si>
  <si>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</si>
  <si>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</si>
  <si>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</si>
  <si>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</si>
  <si>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</si>
  <si>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</si>
  <si>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</si>
  <si>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</si>
  <si>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</si>
  <si>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</si>
  <si>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</si>
  <si>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</si>
  <si>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</si>
  <si>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</si>
  <si>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</si>
  <si>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</si>
  <si>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</si>
  <si>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</si>
  <si>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</si>
  <si>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</si>
  <si>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</si>
  <si>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</si>
  <si>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</si>
  <si>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</si>
  <si>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</si>
  <si>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</si>
  <si>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</si>
  <si>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</si>
  <si>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</si>
  <si>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</si>
  <si>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</si>
  <si>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</si>
  <si>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</si>
  <si>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</si>
  <si>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</si>
  <si>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</si>
  <si>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</si>
  <si>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</si>
  <si>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</si>
  <si>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</si>
  <si>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</si>
  <si>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</si>
  <si>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</si>
  <si>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</si>
  <si>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</si>
  <si>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</si>
  <si>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</si>
  <si>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</si>
  <si>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</si>
  <si>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</si>
  <si>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</si>
  <si>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</si>
  <si>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</si>
  <si>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</si>
  <si>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</si>
  <si>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</si>
  <si>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</si>
  <si>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</si>
  <si>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</si>
  <si>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</si>
  <si>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</si>
  <si>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</si>
  <si>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</si>
  <si>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</si>
  <si>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</si>
  <si>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</si>
  <si>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</si>
  <si>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</si>
  <si>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</si>
  <si>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</si>
  <si>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</si>
  <si>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</si>
  <si>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</si>
  <si>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</si>
  <si>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</si>
  <si>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</si>
  <si>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</si>
  <si>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</si>
  <si>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</si>
  <si>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</si>
  <si>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</si>
  <si>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</si>
  <si>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</si>
  <si>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</si>
  <si>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</si>
  <si>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</si>
  <si>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</si>
  <si>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</si>
  <si>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</si>
  <si>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</si>
  <si>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</si>
  <si>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</si>
  <si>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</si>
  <si>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</si>
  <si>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</si>
  <si>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</si>
  <si>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</si>
  <si>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</si>
  <si>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</si>
  <si>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</si>
  <si>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</si>
  <si>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</si>
  <si>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</si>
  <si>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</si>
  <si>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</si>
  <si>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</si>
  <si>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</si>
  <si>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</si>
  <si>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</si>
  <si>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</si>
  <si>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</si>
  <si>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</si>
  <si>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</si>
  <si>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</si>
  <si>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</si>
  <si>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</si>
  <si>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</si>
  <si>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</si>
  <si>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</si>
  <si>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</si>
  <si>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</si>
  <si>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</si>
  <si>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</si>
  <si>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</si>
  <si>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</si>
  <si>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</si>
  <si>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</si>
  <si>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</si>
  <si>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</si>
  <si>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</si>
  <si>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</si>
  <si>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</si>
  <si>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</si>
  <si>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</si>
  <si>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</si>
  <si>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</si>
  <si>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</si>
  <si>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</si>
  <si>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</si>
  <si>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</si>
  <si>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</si>
  <si>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</si>
  <si>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</si>
  <si>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</si>
  <si>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</si>
  <si>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</si>
  <si>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</si>
  <si>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</si>
  <si>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</si>
  <si>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</si>
  <si>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</si>
  <si>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</si>
  <si>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</si>
  <si>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</si>
  <si>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</si>
  <si>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</si>
  <si>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</si>
  <si>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</si>
  <si>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</si>
  <si>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</si>
  <si>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</si>
  <si>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</si>
  <si>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</si>
  <si>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</si>
  <si>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</si>
  <si>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</si>
  <si>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</si>
  <si>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</si>
  <si>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</si>
  <si>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</si>
  <si>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</si>
  <si>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</si>
  <si>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</si>
  <si>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</si>
  <si>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</si>
  <si>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</si>
  <si>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</si>
  <si>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</si>
  <si>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</si>
  <si>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</si>
  <si>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</si>
  <si>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</si>
  <si>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</si>
  <si>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</si>
  <si>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</si>
  <si>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</si>
  <si>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</si>
  <si>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</si>
  <si>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</si>
  <si>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</si>
  <si>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</si>
  <si>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</si>
  <si>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</si>
  <si>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</si>
  <si>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</si>
  <si>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</si>
  <si>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</si>
  <si>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</si>
  <si>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</si>
  <si>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</si>
  <si>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</si>
  <si>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</si>
  <si>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</si>
  <si>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</si>
  <si>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</si>
  <si>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</si>
  <si>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</si>
  <si>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</si>
  <si>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</si>
  <si>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</si>
  <si>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</si>
  <si>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</si>
  <si>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</si>
  <si>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</si>
  <si>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</si>
  <si>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</si>
  <si>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</si>
  <si>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</si>
  <si>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</si>
  <si>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</si>
  <si>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</si>
  <si>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</si>
  <si>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</si>
  <si>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</si>
  <si>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</si>
  <si>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</si>
  <si>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</si>
  <si>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</si>
  <si>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</si>
  <si>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</si>
  <si>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</si>
  <si>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</si>
  <si>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</si>
  <si>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</si>
  <si>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</si>
  <si>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</si>
  <si>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</si>
  <si>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</si>
  <si>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</si>
  <si>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</si>
  <si>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</si>
  <si>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</si>
  <si>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</si>
  <si>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</si>
  <si>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</si>
  <si>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</si>
  <si>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</si>
  <si>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</si>
  <si>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</si>
  <si>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</si>
  <si>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</si>
  <si>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</si>
  <si>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</si>
  <si>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</si>
  <si>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</si>
  <si>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</si>
  <si>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</si>
  <si>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</si>
  <si>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</si>
  <si>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</si>
  <si>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</si>
  <si>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</si>
  <si>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</si>
  <si>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</si>
  <si>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</si>
  <si>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</si>
  <si>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</si>
  <si>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</si>
  <si>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</si>
  <si>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</si>
  <si>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</si>
  <si>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</si>
  <si>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</si>
  <si>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</si>
  <si>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</si>
  <si>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</si>
  <si>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</si>
  <si>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</si>
  <si>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</si>
  <si>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</si>
  <si>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</si>
  <si>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</si>
  <si>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</si>
  <si>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</si>
  <si>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</si>
  <si>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</si>
  <si>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</si>
  <si>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</si>
  <si>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</si>
  <si>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</si>
  <si>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</si>
  <si>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</si>
  <si>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</si>
  <si>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</si>
  <si>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</si>
  <si>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</si>
  <si>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</si>
  <si>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</si>
  <si>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</si>
  <si>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</si>
  <si>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</si>
  <si>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</si>
  <si>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</si>
  <si>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</si>
  <si>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</si>
  <si>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</si>
  <si>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</si>
  <si>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</si>
  <si>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</si>
  <si>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</si>
  <si>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</si>
  <si>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</si>
  <si>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</si>
  <si>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</si>
  <si>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</si>
  <si>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</si>
  <si>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</si>
  <si>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</si>
  <si>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</si>
  <si>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</si>
  <si>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</si>
  <si>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</si>
  <si>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</si>
  <si>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</si>
  <si>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</si>
  <si>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</si>
  <si>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</si>
  <si>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</si>
  <si>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</si>
  <si>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</si>
  <si>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</si>
  <si>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</si>
  <si>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</si>
  <si>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</si>
  <si>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</si>
  <si>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</si>
  <si>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</si>
  <si>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</si>
  <si>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</si>
  <si>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</si>
  <si>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</si>
  <si>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</si>
  <si>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</si>
  <si>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</si>
  <si>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</si>
  <si>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</si>
  <si>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</si>
  <si>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</si>
  <si>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</si>
  <si>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</si>
  <si>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</si>
  <si>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</si>
  <si>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</si>
  <si>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</si>
  <si>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</si>
  <si>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</si>
  <si>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</si>
  <si>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</si>
  <si>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</si>
  <si>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</si>
  <si>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</si>
  <si>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</si>
  <si>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</si>
  <si>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</si>
  <si>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</si>
  <si>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</si>
  <si>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</si>
  <si>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</si>
  <si>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</si>
  <si>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</si>
  <si>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</si>
  <si>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</si>
  <si>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</si>
  <si>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</si>
  <si>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</si>
  <si>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</si>
  <si>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</si>
  <si>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</si>
  <si>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</si>
  <si>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</si>
  <si>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</si>
  <si>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</si>
  <si>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</si>
  <si>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</si>
  <si>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</si>
  <si>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</si>
  <si>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</si>
  <si>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</si>
  <si>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</si>
  <si>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</si>
  <si>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</si>
  <si>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</si>
  <si>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</si>
  <si>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</si>
  <si>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</si>
  <si>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</si>
  <si>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</si>
  <si>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</si>
  <si>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</si>
  <si>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</si>
  <si>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</si>
  <si>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</si>
  <si>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</si>
  <si>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</si>
  <si>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</si>
  <si>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</si>
  <si>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</si>
  <si>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</si>
  <si>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</si>
  <si>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</si>
  <si>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</si>
  <si>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</si>
  <si>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</si>
  <si>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</si>
  <si>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</si>
  <si>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</si>
  <si>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</si>
  <si>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</si>
  <si>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</si>
  <si>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</si>
  <si>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</si>
  <si>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</si>
  <si>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</si>
  <si>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</si>
  <si>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</si>
  <si>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</si>
  <si>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</si>
  <si>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</si>
  <si>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</si>
  <si>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</si>
  <si>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</si>
  <si>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</si>
  <si>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</si>
  <si>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</si>
  <si>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</si>
  <si>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</si>
  <si>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</si>
  <si>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</si>
  <si>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</si>
  <si>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</si>
  <si>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</si>
  <si>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</si>
  <si>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</si>
  <si>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</si>
  <si>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</si>
  <si>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</si>
  <si>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</si>
  <si>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</si>
  <si>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</si>
  <si>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</si>
  <si>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</si>
  <si>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</si>
  <si>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</si>
  <si>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</si>
  <si>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</si>
  <si>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</si>
  <si>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</si>
  <si>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</si>
  <si>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</si>
  <si>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</si>
  <si>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</si>
  <si>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</si>
  <si>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</si>
  <si>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</si>
  <si>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</si>
  <si>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</si>
  <si>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</si>
  <si>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</si>
  <si>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</si>
  <si>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</si>
  <si>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</si>
  <si>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</si>
  <si>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</si>
  <si>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</si>
  <si>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</si>
  <si>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</si>
  <si>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</si>
  <si>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</si>
  <si>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</si>
  <si>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</si>
  <si>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</si>
  <si>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</si>
  <si>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</si>
  <si>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</si>
  <si>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</si>
  <si>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</si>
  <si>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</si>
  <si>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</si>
  <si>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</si>
  <si>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</si>
  <si>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</si>
  <si>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</si>
  <si>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</si>
  <si>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</si>
  <si>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</si>
  <si>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</si>
  <si>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</si>
  <si>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</si>
  <si>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</si>
  <si>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</si>
  <si>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</si>
  <si>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</si>
  <si>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</si>
  <si>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</si>
  <si>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</si>
  <si>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</si>
  <si>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</si>
  <si>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</si>
  <si>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</si>
  <si>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</si>
  <si>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</si>
  <si>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</si>
  <si>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</si>
  <si>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</si>
  <si>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</si>
  <si>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</si>
  <si>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</si>
  <si>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</si>
  <si>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</si>
  <si>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</si>
  <si>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</si>
  <si>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</si>
  <si>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</si>
  <si>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</si>
  <si>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</si>
  <si>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</si>
  <si>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</si>
  <si>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</si>
  <si>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</si>
  <si>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</si>
  <si>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</si>
  <si>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</si>
  <si>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</si>
  <si>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</si>
  <si>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</si>
  <si>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</si>
  <si>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</si>
  <si>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</si>
  <si>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</si>
  <si>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</si>
  <si>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</si>
  <si>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</si>
  <si>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</si>
  <si>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</si>
  <si>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</si>
  <si>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</si>
  <si>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</si>
  <si>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</si>
  <si>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</si>
  <si>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</si>
  <si>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</si>
  <si>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</si>
  <si>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</si>
  <si>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</si>
  <si>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</si>
  <si>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</si>
  <si>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</si>
  <si>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</si>
  <si>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</si>
  <si>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</si>
  <si>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</si>
  <si>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</si>
  <si>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</si>
  <si>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</si>
  <si>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</si>
  <si>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</si>
  <si>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</si>
  <si>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</si>
  <si>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</si>
  <si>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</si>
  <si>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</si>
  <si>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</si>
  <si>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</si>
  <si>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</si>
  <si>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</si>
  <si>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</si>
  <si>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</si>
  <si>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</si>
  <si>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</si>
  <si>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</si>
  <si>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</si>
  <si>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</si>
  <si>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</si>
  <si>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</si>
  <si>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</si>
  <si>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</si>
  <si>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</si>
  <si>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</si>
  <si>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</si>
  <si>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</si>
  <si>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</si>
  <si>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</si>
  <si>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</si>
  <si>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</si>
  <si>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</si>
  <si>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</si>
  <si>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</si>
  <si>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</si>
  <si>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</si>
  <si>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</si>
  <si>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</si>
  <si>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</si>
  <si>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</si>
  <si>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</si>
  <si>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</si>
  <si>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</si>
  <si>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</si>
  <si>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</si>
  <si>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</si>
  <si>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</si>
  <si>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</si>
  <si>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</si>
  <si>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</si>
  <si>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</si>
  <si>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</si>
  <si>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</si>
  <si>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</si>
  <si>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</si>
  <si>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</si>
  <si>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</si>
  <si>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</si>
  <si>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</si>
  <si>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</si>
  <si>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</si>
  <si>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</si>
  <si>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</si>
  <si>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</si>
  <si>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</si>
  <si>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</si>
  <si>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</si>
  <si>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</si>
  <si>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</si>
  <si>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</si>
  <si>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</si>
  <si>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</si>
  <si>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</si>
  <si>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</si>
  <si>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</si>
  <si>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</si>
  <si>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</si>
  <si>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</si>
  <si>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</si>
  <si>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</si>
  <si>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</si>
  <si>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</si>
  <si>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</si>
  <si>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</si>
  <si>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</si>
  <si>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</si>
  <si>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</si>
  <si>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</si>
  <si>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</si>
  <si>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</si>
  <si>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</si>
  <si>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</si>
  <si>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</si>
  <si>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</si>
  <si>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</si>
  <si>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</si>
  <si>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</si>
  <si>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</si>
  <si>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</si>
  <si>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</si>
  <si>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</si>
  <si>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</si>
  <si>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</si>
  <si>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</si>
  <si>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</si>
  <si>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</si>
  <si>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</si>
  <si>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</si>
  <si>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</si>
  <si>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</si>
  <si>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</si>
  <si>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</si>
  <si>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</si>
  <si>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</si>
  <si>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</si>
  <si>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</si>
  <si>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</si>
  <si>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</si>
  <si>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</si>
  <si>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</si>
  <si>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</si>
  <si>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</si>
  <si>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</si>
  <si>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</si>
  <si>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</si>
  <si>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</si>
  <si>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</si>
  <si>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</si>
  <si>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</si>
  <si>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</si>
  <si>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</si>
  <si>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</si>
  <si>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</si>
  <si>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</si>
  <si>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</si>
  <si>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</si>
  <si>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</si>
  <si>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</si>
  <si>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</si>
  <si>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</si>
  <si>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</si>
  <si>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</si>
  <si>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</si>
  <si>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</si>
  <si>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</si>
  <si>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</si>
  <si>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</si>
  <si>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</si>
  <si>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</si>
  <si>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</si>
  <si>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</si>
  <si>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</si>
  <si>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</si>
  <si>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</si>
  <si>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</si>
  <si>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</si>
  <si>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</si>
  <si>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</si>
  <si>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</si>
  <si>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</si>
  <si>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</si>
  <si>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</si>
  <si>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</si>
  <si>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</si>
  <si>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</si>
  <si>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</si>
  <si>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</si>
  <si>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</si>
  <si>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</si>
  <si>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</si>
  <si>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</si>
  <si>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</si>
  <si>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</si>
  <si>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</si>
  <si>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</si>
  <si>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</si>
  <si>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</si>
  <si>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</si>
  <si>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</si>
  <si>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</si>
  <si>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</si>
  <si>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</si>
  <si>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</si>
  <si>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</si>
  <si>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</si>
  <si>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</si>
  <si>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</si>
  <si>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</si>
  <si>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</si>
  <si>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</si>
  <si>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</si>
  <si>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</si>
  <si>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</si>
  <si>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</si>
  <si>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</si>
  <si>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</si>
  <si>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</si>
  <si>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</si>
  <si>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</si>
  <si>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</si>
  <si>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</si>
  <si>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</si>
  <si>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</si>
  <si>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</si>
  <si>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</si>
  <si>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</si>
  <si>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</si>
  <si>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</si>
  <si>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</si>
  <si>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</si>
  <si>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</si>
  <si>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</si>
  <si>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</si>
  <si>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</si>
  <si>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</si>
  <si>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</si>
  <si>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</si>
  <si>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</si>
  <si>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</si>
  <si>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</si>
  <si>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</si>
  <si>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</si>
  <si>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</si>
  <si>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</si>
  <si>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</si>
  <si>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</si>
  <si>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</si>
  <si>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</si>
  <si>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</si>
  <si>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</si>
  <si>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</si>
  <si>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</si>
  <si>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</si>
  <si>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</si>
  <si>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</si>
  <si>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</si>
  <si>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</si>
  <si>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</si>
  <si>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</si>
  <si>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</si>
  <si>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</si>
  <si>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</si>
  <si>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</si>
  <si>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</si>
  <si>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</si>
  <si>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</si>
  <si>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</si>
  <si>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</si>
  <si>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</si>
  <si>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</si>
  <si>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</si>
  <si>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</si>
  <si>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</si>
  <si>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</si>
  <si>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</si>
  <si>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</si>
  <si>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</si>
  <si>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</si>
  <si>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</si>
  <si>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</si>
  <si>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</si>
  <si>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</si>
  <si>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</si>
  <si>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</si>
  <si>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</si>
  <si>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</si>
  <si>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</si>
  <si>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</si>
  <si>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</si>
  <si>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</si>
  <si>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</si>
  <si>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</si>
  <si>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</si>
  <si>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</si>
  <si>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</si>
  <si>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</si>
  <si>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</si>
  <si>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</si>
  <si>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</si>
  <si>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</si>
  <si>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</si>
  <si>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</si>
  <si>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</si>
  <si>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</si>
  <si>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</si>
  <si>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</si>
  <si>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</si>
  <si>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</si>
  <si>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</si>
  <si>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</si>
  <si>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</si>
  <si>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</si>
  <si>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</si>
  <si>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</si>
  <si>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</si>
  <si>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</si>
  <si>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</si>
  <si>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</si>
  <si>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</si>
  <si>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</si>
  <si>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</si>
  <si>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</si>
  <si>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</si>
  <si>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</si>
  <si>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</si>
  <si>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</si>
  <si>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</si>
  <si>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</si>
  <si>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</si>
  <si>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</si>
  <si>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</si>
  <si>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</si>
  <si>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</si>
  <si>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</si>
  <si>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</si>
  <si>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</si>
  <si>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</si>
  <si>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</si>
  <si>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</si>
  <si>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</si>
  <si>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</si>
  <si>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</si>
  <si>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</si>
  <si>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</si>
  <si>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</si>
  <si>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</si>
  <si>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</si>
  <si>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</si>
  <si>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</si>
  <si>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</si>
  <si>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</si>
  <si>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</si>
  <si>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</si>
  <si>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</si>
  <si>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</si>
  <si>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</si>
  <si>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</si>
  <si>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</si>
  <si>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</si>
  <si>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</si>
  <si>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</si>
  <si>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</si>
  <si>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</si>
  <si>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</si>
  <si>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</si>
  <si>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</si>
  <si>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</si>
  <si>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</si>
  <si>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</si>
  <si>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</si>
  <si>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</si>
  <si>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</si>
  <si>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</si>
  <si>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</si>
  <si>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</si>
  <si>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</si>
  <si>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</si>
  <si>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</si>
  <si>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</si>
  <si>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</si>
  <si>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</si>
  <si>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</si>
  <si>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</si>
  <si>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</si>
  <si>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</si>
  <si>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</si>
  <si>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</si>
  <si>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</si>
  <si>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</si>
  <si>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</si>
  <si>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</si>
  <si>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</si>
  <si>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</si>
  <si>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</si>
  <si>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</si>
  <si>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</si>
  <si>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</si>
  <si>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</si>
  <si>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</si>
  <si>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</si>
  <si>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</si>
  <si>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</si>
  <si>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</si>
  <si>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</si>
  <si>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</si>
  <si>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</si>
  <si>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</si>
  <si>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</si>
  <si>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</si>
  <si>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</si>
  <si>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</si>
  <si>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</si>
  <si>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</si>
  <si>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</si>
  <si>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</si>
  <si>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</si>
  <si>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</si>
  <si>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</si>
  <si>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</si>
  <si>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</si>
  <si>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</si>
  <si>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</si>
  <si>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</si>
  <si>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</si>
  <si>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</si>
  <si>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</si>
  <si>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</si>
  <si>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</si>
  <si>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</si>
  <si>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</si>
  <si>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</si>
  <si>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</si>
  <si>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</si>
  <si>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</si>
  <si>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</si>
  <si>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</si>
  <si>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</si>
  <si>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</si>
  <si>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</si>
  <si>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</si>
  <si>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</si>
  <si>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</si>
  <si>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</si>
  <si>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</si>
  <si>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</si>
  <si>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</si>
  <si>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</si>
  <si>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</si>
  <si>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</si>
  <si>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</si>
  <si>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</si>
  <si>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</si>
  <si>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</si>
  <si>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</si>
  <si>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</si>
  <si>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</si>
  <si>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</si>
  <si>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</si>
  <si>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</si>
  <si>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</si>
  <si>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</si>
  <si>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</si>
  <si>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</si>
  <si>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</si>
  <si>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</si>
  <si>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</si>
  <si>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</si>
  <si>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</si>
  <si>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</si>
  <si>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</si>
  <si>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</si>
  <si>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</si>
  <si>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</si>
  <si>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</si>
  <si>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</si>
  <si>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</si>
  <si>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</si>
  <si>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</si>
  <si>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</si>
  <si>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</si>
  <si>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</si>
  <si>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</si>
  <si>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</si>
  <si>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</si>
  <si>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</si>
  <si>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</si>
  <si>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</si>
  <si>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</si>
  <si>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</si>
  <si>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</si>
  <si>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</si>
  <si>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</si>
  <si>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</si>
  <si>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</si>
  <si>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</si>
  <si>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</si>
  <si>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</si>
  <si>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</si>
  <si>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</si>
  <si>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</si>
  <si>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</si>
  <si>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</si>
  <si>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</si>
  <si>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</si>
  <si>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</si>
  <si>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</si>
  <si>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</si>
  <si>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</si>
  <si>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</si>
  <si>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</si>
  <si>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</si>
  <si>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</si>
  <si>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</si>
  <si>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</si>
  <si>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</si>
  <si>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</si>
  <si>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</si>
  <si>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</si>
  <si>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</si>
  <si>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</si>
  <si>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</si>
  <si>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</si>
  <si>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</si>
  <si>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</si>
  <si>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</si>
  <si>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</si>
  <si>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</si>
  <si>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</si>
  <si>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</si>
  <si>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</si>
  <si>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</si>
  <si>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</si>
  <si>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</si>
  <si>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</si>
  <si>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</si>
  <si>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</si>
  <si>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</si>
  <si>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</si>
  <si>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</si>
  <si>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</si>
  <si>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</si>
  <si>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</si>
  <si>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</si>
  <si>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</si>
  <si>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</si>
  <si>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</si>
  <si>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</si>
  <si>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</si>
  <si>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</si>
  <si>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</si>
  <si>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</si>
  <si>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</si>
  <si>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</si>
  <si>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</si>
  <si>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</si>
  <si>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</si>
  <si>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</si>
  <si>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</si>
  <si>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</si>
  <si>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</si>
  <si>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</si>
  <si>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</si>
  <si>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</si>
  <si>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</si>
  <si>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</si>
  <si>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</si>
  <si>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</si>
  <si>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</si>
  <si>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</si>
  <si>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</si>
  <si>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</si>
  <si>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</si>
  <si>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</si>
  <si>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</si>
  <si>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</si>
  <si>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</si>
  <si>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</si>
  <si>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</si>
  <si>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</si>
  <si>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</si>
  <si>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</si>
  <si>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</si>
  <si>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</si>
  <si>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</si>
  <si>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</si>
  <si>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</si>
  <si>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</si>
  <si>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</si>
  <si>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</si>
  <si>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</si>
  <si>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</si>
  <si>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</si>
  <si>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</si>
  <si>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</si>
  <si>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</si>
  <si>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</si>
  <si>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</si>
  <si>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</si>
  <si>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</si>
  <si>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</si>
  <si>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</si>
  <si>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</si>
  <si>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</si>
  <si>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</si>
  <si>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</si>
  <si>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</si>
  <si>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</si>
  <si>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</si>
  <si>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</si>
  <si>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</si>
  <si>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</si>
  <si>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</si>
  <si>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</si>
  <si>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</si>
  <si>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</si>
  <si>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</si>
  <si>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</si>
  <si>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</si>
  <si>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</si>
  <si>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</si>
  <si>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</si>
  <si>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</si>
  <si>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</si>
  <si>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</si>
  <si>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</si>
  <si>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</si>
  <si>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</si>
  <si>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</si>
  <si>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</si>
  <si>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</si>
  <si>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</si>
  <si>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</si>
  <si>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</si>
  <si>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</si>
  <si>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</si>
  <si>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</si>
  <si>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</si>
  <si>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</si>
  <si>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</si>
  <si>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</si>
  <si>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</si>
  <si>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</si>
  <si>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</si>
  <si>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</si>
  <si>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</si>
  <si>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</si>
  <si>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</si>
  <si>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</si>
  <si>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</si>
  <si>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</si>
  <si>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</si>
  <si>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</si>
  <si>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</si>
  <si>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</si>
  <si>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</si>
  <si>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</si>
  <si>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</si>
  <si>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</si>
  <si>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</si>
  <si>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</si>
  <si>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</si>
  <si>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</si>
  <si>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</si>
  <si>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</si>
  <si>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</si>
  <si>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</si>
  <si>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</si>
  <si>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</si>
  <si>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</si>
  <si>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</si>
  <si>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</si>
  <si>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</si>
  <si>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</si>
  <si>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</si>
  <si>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</si>
  <si>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</si>
  <si>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</si>
  <si>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</si>
  <si>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</si>
  <si>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</si>
  <si>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</si>
  <si>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</si>
  <si>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</si>
  <si>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</si>
  <si>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</si>
  <si>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</si>
  <si>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</si>
  <si>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</si>
  <si>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</si>
  <si>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</si>
  <si>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</si>
  <si>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</si>
  <si>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</si>
  <si>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</si>
  <si>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</si>
  <si>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</si>
  <si>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</si>
  <si>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</si>
  <si>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</si>
  <si>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</si>
  <si>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</si>
  <si>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</si>
  <si>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</si>
  <si>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</si>
  <si>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</si>
  <si>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</si>
  <si>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</si>
  <si>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</si>
  <si>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</si>
  <si>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</si>
  <si>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</si>
  <si>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</si>
  <si>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</si>
  <si>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</si>
  <si>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</si>
  <si>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</si>
  <si>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</si>
  <si>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</si>
  <si>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</si>
  <si>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</si>
  <si>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</si>
  <si>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</si>
  <si>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</si>
  <si>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</si>
  <si>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</si>
  <si>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</si>
  <si>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</si>
  <si>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</si>
  <si>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</si>
  <si>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</si>
  <si>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</si>
  <si>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</si>
  <si>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</si>
  <si>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</si>
  <si>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</si>
  <si>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</si>
  <si>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</si>
  <si>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</si>
  <si>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</si>
  <si>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</si>
  <si>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</si>
  <si>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</si>
  <si>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</si>
  <si>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</si>
  <si>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</si>
  <si>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</si>
  <si>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</si>
  <si>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</si>
  <si>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</si>
  <si>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</si>
  <si>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</si>
  <si>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</si>
  <si>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</si>
  <si>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</si>
  <si>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</si>
  <si>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</si>
  <si>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</si>
  <si>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</si>
  <si>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</si>
  <si>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</si>
  <si>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</si>
  <si>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</si>
  <si>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</si>
  <si>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</si>
  <si>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</si>
  <si>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</si>
  <si>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</si>
  <si>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</si>
  <si>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</si>
  <si>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</si>
  <si>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</si>
  <si>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</si>
  <si>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</si>
  <si>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</si>
  <si>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</si>
  <si>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</si>
  <si>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</si>
  <si>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</si>
  <si>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</si>
  <si>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</si>
  <si>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</si>
  <si>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</si>
  <si>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</si>
  <si>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</si>
  <si>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</si>
  <si>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</si>
  <si>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</si>
  <si>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</si>
  <si>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</si>
  <si>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</si>
  <si>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</si>
  <si>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</si>
  <si>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</si>
  <si>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</si>
  <si>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</si>
  <si>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</si>
  <si>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</si>
  <si>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</si>
  <si>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</si>
  <si>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</si>
  <si>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</si>
  <si>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</si>
  <si>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</si>
  <si>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</si>
  <si>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</si>
  <si>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</si>
  <si>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</si>
  <si>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</si>
  <si>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</si>
  <si>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</si>
  <si>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</si>
  <si>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</si>
  <si>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</si>
  <si>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</si>
  <si>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</si>
  <si>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</si>
  <si>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</si>
  <si>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</si>
  <si>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</si>
  <si>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</si>
  <si>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</si>
  <si>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</si>
  <si>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</si>
  <si>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</si>
  <si>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</si>
  <si>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</si>
  <si>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</si>
  <si>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</si>
  <si>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</si>
  <si>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</si>
  <si>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</si>
  <si>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</si>
  <si>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</si>
  <si>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</si>
  <si>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</si>
  <si>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</si>
  <si>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</si>
  <si>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</si>
  <si>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</si>
  <si>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</si>
  <si>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</si>
  <si>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</si>
  <si>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</si>
  <si>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</si>
  <si>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</si>
  <si>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</si>
  <si>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</si>
  <si>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</si>
  <si>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</si>
  <si>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</si>
  <si>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</si>
  <si>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</si>
  <si>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</si>
  <si>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</si>
  <si>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</si>
  <si>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</si>
  <si>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</si>
  <si>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</si>
  <si>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</si>
  <si>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</si>
  <si>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</si>
  <si>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</si>
  <si>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</si>
  <si>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</si>
  <si>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</si>
  <si>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</si>
  <si>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</si>
  <si>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</si>
  <si>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</si>
  <si>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</si>
  <si>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</si>
  <si>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</si>
  <si>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</si>
  <si>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</si>
  <si>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</si>
  <si>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</si>
  <si>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</si>
  <si>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</si>
  <si>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</si>
  <si>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</si>
  <si>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</si>
  <si>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</si>
  <si>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</si>
  <si>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</si>
  <si>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</si>
  <si>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</si>
  <si>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</si>
  <si>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</si>
  <si>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</si>
  <si>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</si>
  <si>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</si>
  <si>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</si>
  <si>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</si>
  <si>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</si>
  <si>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</si>
  <si>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</si>
  <si>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</si>
  <si>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</si>
  <si>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</si>
  <si>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</si>
  <si>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</si>
  <si>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</si>
  <si>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</si>
  <si>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</si>
  <si>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</si>
  <si>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</si>
  <si>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</si>
  <si>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</si>
  <si>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</si>
  <si>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</si>
  <si>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</si>
  <si>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</si>
  <si>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</si>
  <si>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</si>
  <si>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</si>
  <si>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</si>
  <si>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</si>
  <si>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</si>
  <si>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</si>
  <si>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</si>
  <si>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</si>
  <si>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</si>
  <si>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</si>
  <si>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</si>
  <si>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</si>
  <si>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</si>
  <si>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</si>
  <si>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</si>
  <si>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</si>
  <si>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</si>
  <si>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</si>
  <si>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</si>
  <si>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</si>
  <si>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</si>
  <si>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</si>
  <si>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</si>
  <si>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</si>
  <si>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</si>
  <si>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</si>
  <si>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</si>
  <si>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</si>
  <si>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</si>
  <si>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</si>
  <si>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</si>
  <si>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</si>
  <si>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</si>
  <si>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</si>
  <si>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</si>
  <si>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</si>
  <si>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</si>
  <si>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</si>
  <si>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</si>
  <si>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</si>
  <si>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</si>
  <si>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</si>
  <si>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</si>
  <si>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</si>
  <si>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</si>
  <si>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</si>
  <si>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</si>
  <si>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</si>
  <si>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</si>
  <si>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</si>
  <si>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</si>
  <si>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</si>
  <si>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</si>
  <si>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</si>
  <si>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</si>
  <si>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</si>
  <si>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</si>
  <si>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</si>
  <si>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</si>
  <si>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</si>
  <si>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</si>
  <si>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</si>
  <si>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</si>
  <si>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</si>
  <si>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</si>
  <si>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</si>
  <si>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</si>
  <si>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</si>
  <si>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</si>
  <si>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</si>
  <si>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</si>
  <si>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</si>
  <si>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</si>
  <si>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</si>
  <si>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</si>
  <si>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</si>
  <si>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</si>
  <si>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</si>
  <si>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</si>
  <si>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</si>
  <si>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</si>
  <si>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</si>
  <si>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</si>
  <si>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</si>
  <si>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</si>
  <si>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</si>
  <si>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</si>
  <si>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</si>
  <si>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</si>
  <si>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</si>
  <si>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</si>
  <si>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</si>
  <si>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</si>
  <si>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</si>
  <si>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</si>
  <si>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</si>
  <si>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</si>
  <si>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</si>
  <si>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</si>
  <si>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</si>
  <si>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</si>
  <si>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</si>
  <si>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</si>
  <si>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</si>
  <si>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</si>
  <si>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</si>
  <si>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</si>
  <si>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</si>
  <si>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</si>
  <si>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</si>
  <si>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</si>
  <si>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</si>
  <si>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</si>
  <si>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</si>
  <si>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</si>
  <si>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</si>
  <si>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</si>
  <si>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</si>
  <si>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</si>
  <si>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</si>
  <si>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</si>
  <si>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</si>
  <si>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</si>
  <si>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</si>
  <si>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</si>
  <si>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</si>
  <si>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</si>
  <si>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</si>
  <si>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</si>
  <si>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</si>
  <si>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</si>
  <si>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</si>
  <si>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</si>
  <si>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</si>
  <si>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</si>
  <si>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</si>
  <si>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</si>
  <si>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</si>
  <si>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</si>
  <si>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</si>
  <si>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</si>
  <si>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</si>
  <si>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</si>
  <si>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</si>
  <si>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</si>
  <si>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</si>
  <si>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</si>
  <si>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</si>
  <si>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</si>
  <si>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</si>
  <si>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</si>
  <si>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</si>
  <si>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</si>
  <si>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</si>
  <si>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</si>
  <si>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</si>
  <si>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</si>
  <si>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</si>
  <si>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</si>
  <si>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</si>
  <si>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</si>
  <si>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</si>
  <si>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</si>
  <si>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</si>
  <si>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</si>
  <si>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</si>
  <si>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</si>
  <si>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</si>
  <si>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</si>
  <si>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</si>
  <si>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</si>
  <si>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</si>
  <si>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</si>
  <si>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</si>
  <si>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</si>
  <si>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</si>
  <si>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</si>
  <si>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</si>
  <si>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</si>
  <si>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</si>
  <si>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</si>
  <si>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</si>
  <si>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</si>
  <si>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</si>
  <si>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</si>
  <si>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</si>
  <si>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</si>
  <si>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</si>
  <si>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</si>
  <si>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</si>
  <si>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</si>
  <si>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</si>
  <si>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</si>
  <si>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</si>
  <si>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</si>
  <si>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</si>
  <si>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</si>
  <si>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</si>
  <si>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</si>
  <si>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</si>
  <si>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</si>
  <si>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</si>
  <si>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</si>
  <si>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</si>
  <si>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</si>
  <si>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</si>
  <si>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</si>
  <si>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</si>
  <si>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</si>
  <si>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</si>
  <si>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</si>
  <si>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</si>
  <si>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</si>
  <si>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</si>
  <si>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</si>
  <si>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</si>
  <si>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</si>
  <si>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</si>
  <si>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</si>
  <si>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</si>
  <si>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</si>
  <si>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</si>
  <si>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</si>
  <si>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</si>
  <si>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</si>
  <si>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</si>
  <si>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</si>
  <si>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</si>
  <si>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</si>
  <si>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</si>
  <si>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</si>
  <si>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</si>
  <si>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</si>
  <si>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</si>
  <si>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</si>
  <si>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</si>
  <si>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</si>
  <si>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</si>
  <si>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</si>
  <si>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</si>
  <si>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</si>
  <si>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</si>
  <si>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</si>
  <si>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</si>
  <si>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</si>
  <si>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</si>
  <si>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</si>
  <si>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</si>
  <si>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</si>
  <si>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</si>
  <si>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</si>
  <si>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</si>
  <si>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</si>
  <si>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</si>
  <si>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</si>
  <si>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</si>
  <si>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</si>
  <si>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</si>
  <si>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</si>
  <si>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</si>
  <si>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</si>
  <si>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</si>
  <si>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</si>
  <si>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</si>
  <si>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</si>
  <si>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</si>
  <si>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</si>
  <si>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</si>
  <si>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</si>
  <si>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</si>
  <si>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</si>
  <si>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</si>
  <si>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</si>
  <si>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</si>
  <si>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</si>
  <si>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</si>
  <si>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</si>
  <si>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</si>
  <si>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</si>
  <si>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</si>
  <si>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</si>
  <si>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</si>
  <si>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</si>
  <si>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</si>
  <si>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</si>
  <si>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</si>
  <si>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</si>
  <si>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</si>
  <si>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</si>
  <si>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</si>
  <si>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</si>
  <si>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</si>
  <si>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</si>
  <si>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</si>
  <si>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</si>
  <si>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</si>
  <si>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</si>
  <si>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</si>
  <si>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</si>
  <si>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</si>
  <si>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</si>
  <si>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</si>
  <si>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</si>
  <si>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</si>
  <si>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</si>
  <si>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</si>
  <si>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</si>
  <si>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</si>
  <si>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</si>
  <si>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</si>
  <si>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</si>
  <si>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</si>
  <si>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</si>
  <si>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</si>
  <si>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</si>
  <si>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</si>
  <si>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</si>
  <si>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</si>
  <si>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</si>
  <si>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</si>
  <si>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</si>
  <si>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</si>
  <si>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</si>
  <si>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</si>
  <si>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</si>
  <si>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</si>
  <si>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</si>
  <si>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</si>
  <si>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</si>
  <si>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</si>
  <si>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</si>
  <si>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</si>
  <si>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</si>
  <si>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</si>
  <si>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</si>
  <si>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</si>
  <si>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</si>
  <si>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</si>
  <si>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</si>
  <si>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</si>
  <si>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</si>
  <si>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</si>
  <si>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</si>
  <si>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</si>
  <si>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</si>
  <si>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</si>
  <si>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</si>
  <si>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</si>
  <si>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</si>
  <si>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</si>
  <si>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</si>
  <si>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</si>
  <si>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</si>
  <si>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</si>
  <si>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</si>
  <si>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</si>
  <si>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</si>
  <si>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</si>
  <si>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</si>
  <si>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</si>
  <si>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</si>
  <si>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</si>
  <si>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</si>
  <si>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</si>
  <si>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</si>
  <si>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</si>
  <si>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</si>
  <si>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</si>
  <si>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</si>
  <si>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</si>
  <si>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</si>
  <si>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</si>
  <si>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</si>
  <si>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</si>
  <si>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</si>
  <si>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</si>
  <si>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</si>
  <si>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</si>
  <si>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</si>
  <si>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</si>
  <si>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</si>
  <si>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</si>
  <si>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</si>
  <si>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</si>
  <si>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</si>
  <si>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</si>
  <si>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</si>
  <si>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</si>
  <si>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</si>
  <si>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</si>
  <si>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</si>
  <si>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</si>
  <si>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</si>
  <si>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</si>
  <si>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</si>
  <si>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</si>
  <si>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</si>
  <si>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</si>
  <si>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</si>
  <si>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</si>
  <si>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</si>
  <si>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</si>
  <si>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</si>
  <si>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</si>
  <si>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</si>
  <si>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</si>
  <si>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</si>
  <si>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</si>
  <si>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</si>
  <si>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</si>
  <si>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</si>
  <si>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</si>
  <si>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</si>
  <si>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</si>
  <si>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</si>
  <si>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</si>
  <si>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</si>
  <si>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</si>
  <si>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</si>
  <si>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</si>
  <si>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</si>
  <si>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</si>
  <si>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</si>
  <si>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</si>
  <si>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</si>
  <si>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</si>
  <si>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</si>
  <si>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</si>
  <si>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</si>
  <si>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</si>
  <si>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</si>
  <si>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</si>
  <si>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</si>
  <si>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</si>
  <si>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</si>
  <si>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</si>
  <si>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</si>
  <si>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</si>
  <si>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</si>
  <si>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</si>
  <si>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</si>
  <si>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</si>
  <si>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</si>
  <si>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</si>
  <si>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</si>
  <si>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</si>
  <si>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</si>
  <si>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</si>
  <si>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</si>
  <si>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</si>
  <si>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</si>
  <si>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</si>
  <si>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</si>
  <si>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</si>
  <si>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</si>
  <si>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</si>
  <si>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</si>
  <si>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</si>
  <si>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</si>
  <si>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</si>
  <si>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</si>
  <si>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</si>
  <si>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</si>
  <si>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</si>
  <si>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</si>
  <si>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</si>
  <si>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</si>
  <si>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</si>
  <si>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</si>
  <si>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</si>
  <si>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</si>
  <si>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</si>
  <si>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</si>
  <si>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</si>
  <si>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</si>
  <si>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</si>
  <si>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</si>
  <si>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</si>
  <si>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</si>
  <si>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</si>
  <si>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</si>
  <si>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</si>
  <si>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</si>
  <si>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</si>
  <si>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</si>
  <si>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</si>
  <si>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</si>
  <si>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</si>
  <si>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</si>
  <si>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</si>
  <si>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</si>
  <si>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</si>
  <si>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</si>
  <si>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</si>
  <si>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</si>
  <si>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</si>
  <si>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</si>
  <si>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</si>
  <si>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</si>
  <si>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</si>
  <si>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</si>
  <si>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</si>
  <si>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</si>
  <si>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</si>
  <si>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</si>
  <si>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</si>
  <si>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</si>
  <si>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</si>
  <si>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</si>
  <si>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</si>
  <si>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</si>
  <si>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</si>
  <si>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</si>
  <si>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</si>
  <si>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</si>
  <si>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</si>
  <si>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</si>
  <si>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</si>
  <si>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</si>
  <si>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</si>
  <si>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</si>
  <si>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</si>
  <si>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</si>
  <si>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</si>
  <si>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</si>
  <si>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</si>
  <si>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</si>
  <si>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</si>
  <si>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</si>
  <si>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</si>
  <si>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</si>
  <si>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</si>
  <si>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</si>
  <si>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</si>
  <si>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</si>
  <si>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</si>
  <si>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</si>
  <si>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</si>
  <si>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</si>
  <si>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</si>
  <si>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</si>
  <si>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</si>
  <si>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</si>
  <si>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</si>
  <si>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</si>
  <si>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</si>
  <si>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</si>
  <si>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</si>
  <si>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</si>
  <si>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</si>
  <si>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</si>
  <si>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</si>
  <si>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</si>
  <si>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</si>
  <si>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</si>
  <si>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</si>
  <si>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</si>
  <si>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</si>
  <si>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</si>
  <si>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</si>
  <si>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</si>
  <si>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</si>
  <si>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</si>
  <si>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</si>
  <si>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</si>
  <si>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</si>
  <si>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</si>
  <si>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</si>
  <si>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</si>
  <si>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</si>
  <si>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</si>
  <si>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</si>
  <si>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</si>
  <si>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</si>
  <si>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</si>
  <si>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</si>
  <si>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</si>
  <si>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</si>
  <si>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</si>
  <si>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</si>
  <si>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</si>
  <si>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</si>
  <si>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</si>
  <si>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</si>
  <si>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</si>
  <si>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</si>
  <si>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</si>
  <si>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</si>
  <si>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</si>
  <si>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</si>
  <si>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</si>
  <si>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</si>
  <si>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</si>
  <si>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</si>
  <si>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</si>
  <si>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</si>
  <si>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</si>
  <si>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</si>
  <si>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</si>
  <si>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</si>
  <si>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</si>
  <si>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</si>
  <si>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</si>
  <si>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</si>
  <si>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</si>
  <si>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</si>
  <si>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</si>
  <si>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</si>
  <si>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</si>
  <si>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</si>
  <si>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</si>
  <si>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</si>
  <si>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</si>
  <si>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</si>
  <si>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</si>
  <si>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</si>
  <si>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</si>
  <si>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</si>
  <si>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</si>
  <si>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</si>
  <si>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</si>
  <si>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</si>
  <si>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</si>
  <si>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</si>
  <si>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</si>
  <si>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</si>
  <si>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</si>
  <si>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</si>
  <si>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</si>
  <si>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</si>
  <si>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</si>
  <si>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</si>
  <si>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</si>
  <si>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</si>
  <si>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</si>
  <si>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</si>
  <si>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</si>
  <si>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</si>
  <si>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</si>
  <si>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</si>
  <si>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</si>
  <si>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</si>
  <si>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</si>
  <si>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</si>
  <si>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</si>
  <si>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</si>
  <si>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</si>
  <si>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</si>
  <si>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</si>
  <si>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</si>
  <si>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</si>
  <si>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</si>
  <si>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</si>
  <si>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</si>
  <si>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</si>
  <si>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</si>
  <si>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</si>
  <si>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</si>
  <si>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</si>
  <si>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</si>
  <si>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</si>
  <si>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</si>
  <si>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</si>
  <si>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</si>
  <si>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</si>
  <si>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</si>
  <si>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</si>
  <si>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</si>
  <si>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</si>
  <si>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</si>
  <si>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</si>
  <si>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</si>
  <si>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</si>
  <si>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</si>
  <si>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</si>
  <si>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</si>
  <si>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</si>
  <si>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</si>
  <si>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</si>
  <si>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</si>
  <si>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</si>
  <si>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</si>
  <si>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</si>
  <si>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</si>
  <si>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</si>
  <si>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</si>
  <si>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</si>
  <si>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</si>
  <si>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</si>
  <si>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</si>
  <si>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</si>
  <si>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</si>
  <si>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</si>
  <si>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</si>
  <si>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</si>
  <si>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</si>
  <si>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</si>
  <si>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</si>
  <si>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</si>
  <si>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</si>
  <si>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</si>
  <si>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</si>
  <si>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</si>
  <si>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</si>
  <si>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</si>
  <si>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</si>
  <si>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</si>
  <si>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</si>
  <si>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</si>
  <si>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</si>
  <si>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</si>
  <si>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</si>
  <si>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</si>
  <si>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</si>
  <si>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</si>
  <si>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</si>
  <si>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</si>
  <si>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</si>
  <si>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</si>
  <si>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</si>
  <si>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</si>
  <si>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</si>
  <si>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</si>
  <si>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</si>
  <si>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</si>
  <si>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</si>
  <si>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</si>
  <si>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</si>
  <si>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</si>
  <si>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</si>
  <si>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</si>
  <si>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</si>
  <si>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</si>
  <si>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</si>
  <si>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</si>
  <si>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</si>
  <si>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</si>
  <si>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</si>
  <si>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</si>
  <si>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</si>
  <si>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</si>
  <si>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</si>
  <si>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</si>
  <si>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</si>
  <si>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</si>
  <si>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</si>
  <si>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</si>
  <si>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</si>
  <si>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</si>
  <si>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</si>
  <si>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</si>
  <si>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</si>
  <si>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</si>
  <si>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</si>
  <si>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</si>
  <si>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</si>
  <si>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</si>
  <si>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</si>
  <si>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</si>
  <si>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</si>
  <si>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</si>
  <si>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</si>
  <si>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</si>
  <si>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</si>
  <si>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</si>
  <si>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</si>
  <si>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</si>
  <si>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</si>
  <si>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</si>
  <si>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</si>
  <si>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</si>
  <si>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</si>
  <si>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</si>
  <si>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</si>
  <si>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</si>
  <si>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</si>
  <si>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</si>
  <si>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</si>
  <si>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</si>
  <si>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</si>
  <si>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</si>
  <si>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</si>
  <si>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</si>
  <si>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</si>
  <si>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</si>
  <si>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</si>
  <si>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</si>
  <si>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</si>
  <si>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</si>
  <si>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</si>
  <si>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</si>
  <si>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</si>
  <si>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</si>
  <si>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</si>
  <si>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</si>
  <si>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</si>
  <si>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</si>
  <si>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</si>
  <si>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</si>
  <si>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</si>
  <si>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</si>
  <si>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</si>
  <si>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</si>
  <si>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</si>
  <si>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</si>
  <si>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</si>
  <si>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</si>
  <si>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</si>
  <si>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</si>
  <si>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</si>
  <si>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</si>
  <si>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</si>
  <si>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</si>
  <si>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</si>
  <si>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</si>
  <si>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</si>
  <si>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</si>
  <si>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</si>
  <si>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</si>
  <si>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</si>
  <si>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</si>
  <si>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</si>
  <si>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</si>
  <si>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</si>
  <si>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</si>
  <si>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</si>
  <si>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</si>
  <si>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</si>
  <si>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</si>
  <si>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</si>
  <si>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</si>
  <si>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</si>
  <si>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</si>
  <si>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</si>
  <si>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</si>
  <si>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</si>
  <si>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</si>
  <si>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</si>
  <si>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</si>
  <si>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</si>
  <si>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</si>
  <si>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</si>
  <si>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</si>
  <si>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</si>
  <si>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</si>
  <si>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</si>
  <si>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</si>
  <si>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</si>
  <si>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</si>
  <si>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</si>
  <si>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</si>
  <si>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</si>
  <si>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</si>
  <si>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</si>
  <si>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</si>
  <si>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</si>
  <si>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</si>
  <si>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</si>
  <si>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</si>
  <si>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</si>
  <si>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</si>
  <si>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</si>
  <si>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</si>
  <si>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</si>
  <si>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</si>
  <si>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</si>
  <si>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</si>
  <si>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</si>
  <si>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</si>
  <si>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</si>
  <si>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</si>
  <si>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</si>
  <si>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</si>
  <si>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</si>
  <si>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</si>
  <si>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</si>
  <si>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</si>
  <si>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</si>
  <si>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</si>
  <si>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</si>
  <si>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</si>
  <si>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</si>
  <si>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</si>
  <si>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</si>
  <si>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</si>
  <si>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</si>
  <si>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</si>
  <si>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</si>
  <si>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</si>
  <si>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</si>
  <si>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</si>
  <si>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</si>
  <si>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</si>
  <si>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</si>
  <si>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</si>
  <si>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</si>
  <si>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</si>
  <si>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</si>
  <si>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</si>
  <si>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</si>
  <si>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</si>
  <si>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</si>
  <si>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</si>
  <si>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</si>
  <si>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</si>
  <si>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</si>
  <si>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</si>
  <si>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</si>
  <si>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</si>
  <si>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</si>
  <si>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</si>
  <si>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</si>
  <si>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</si>
  <si>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</si>
  <si>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</si>
  <si>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</si>
  <si>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</si>
  <si>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</si>
  <si>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</si>
  <si>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</si>
  <si>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</si>
  <si>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</si>
  <si>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</si>
  <si>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</si>
  <si>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</si>
  <si>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</si>
  <si>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</si>
  <si>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</si>
  <si>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</si>
  <si>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</si>
  <si>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</si>
  <si>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</si>
  <si>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</si>
  <si>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</si>
  <si>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</si>
  <si>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</si>
  <si>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</si>
  <si>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</si>
  <si>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</si>
  <si>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</si>
  <si>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</si>
  <si>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</si>
  <si>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</si>
  <si>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</si>
  <si>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</si>
  <si>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</si>
  <si>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</si>
  <si>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</si>
  <si>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</si>
  <si>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</si>
  <si>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</si>
  <si>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</si>
  <si>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</si>
  <si>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</si>
  <si>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</si>
  <si>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</si>
  <si>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</si>
  <si>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</si>
  <si>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</si>
  <si>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</si>
  <si>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</si>
  <si>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</si>
  <si>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</si>
  <si>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</si>
  <si>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</si>
  <si>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</si>
  <si>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</si>
  <si>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</si>
  <si>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</si>
  <si>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</si>
  <si>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</si>
  <si>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</si>
  <si>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</si>
  <si>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</si>
  <si>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</si>
  <si>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</si>
  <si>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</si>
  <si>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</si>
  <si>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</si>
  <si>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</si>
  <si>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</si>
  <si>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</si>
  <si>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</si>
  <si>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</si>
  <si>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</si>
  <si>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</si>
  <si>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</si>
  <si>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</si>
  <si>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</si>
  <si>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</si>
  <si>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</si>
  <si>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</si>
  <si>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</si>
  <si>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</si>
  <si>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</si>
  <si>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</si>
  <si>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</si>
  <si>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</si>
  <si>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</si>
  <si>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</si>
  <si>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</si>
  <si>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</si>
  <si>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</si>
  <si>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</si>
  <si>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</si>
  <si>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</si>
  <si>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</si>
  <si>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</si>
  <si>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</si>
  <si>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</si>
  <si>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</si>
  <si>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</si>
  <si>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</si>
  <si>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</si>
  <si>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</si>
  <si>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</si>
  <si>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</si>
  <si>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</si>
  <si>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</si>
  <si>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</si>
  <si>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</si>
  <si>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</si>
  <si>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</si>
  <si>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</si>
  <si>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</si>
  <si>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</si>
  <si>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</si>
  <si>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</si>
  <si>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</si>
  <si>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</si>
  <si>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</si>
  <si>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</si>
  <si>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</si>
  <si>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</si>
  <si>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</si>
  <si>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</si>
  <si>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</si>
  <si>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</si>
  <si>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</si>
  <si>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</si>
  <si>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</si>
  <si>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</si>
  <si>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</si>
  <si>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</si>
  <si>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</si>
  <si>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</si>
  <si>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</si>
  <si>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</si>
  <si>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</si>
  <si>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</si>
  <si>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</si>
  <si>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</si>
  <si>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</si>
  <si>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</si>
  <si>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</si>
  <si>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</si>
  <si>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</si>
  <si>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</si>
  <si>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</si>
  <si>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</si>
  <si>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</si>
  <si>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</si>
  <si>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</si>
  <si>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</si>
  <si>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</si>
  <si>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</si>
  <si>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</si>
  <si>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</si>
  <si>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</si>
  <si>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</si>
  <si>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</si>
  <si>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</si>
  <si>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</si>
  <si>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</si>
  <si>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</si>
  <si>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</si>
  <si>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</si>
  <si>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</si>
  <si>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</si>
  <si>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</si>
  <si>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</si>
  <si>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</si>
  <si>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</si>
  <si>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</si>
  <si>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</si>
  <si>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</si>
  <si>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</si>
  <si>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</si>
  <si>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</si>
  <si>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</si>
  <si>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</si>
  <si>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</si>
  <si>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</si>
  <si>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</si>
  <si>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</si>
  <si>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</si>
  <si>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</si>
  <si>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</si>
  <si>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</si>
  <si>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</si>
  <si>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</si>
  <si>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</si>
  <si>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</si>
  <si>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</si>
  <si>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</si>
  <si>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</si>
  <si>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</si>
  <si>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</si>
  <si>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</si>
  <si>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</si>
  <si>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</si>
  <si>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</si>
  <si>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</si>
  <si>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</si>
  <si>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</si>
  <si>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</si>
  <si>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</si>
  <si>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</si>
  <si>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</si>
  <si>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</si>
  <si>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</si>
  <si>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</si>
  <si>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</si>
  <si>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</si>
  <si>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</si>
  <si>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</si>
  <si>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</si>
  <si>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</si>
  <si>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</si>
  <si>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</si>
  <si>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</si>
  <si>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</si>
  <si>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</si>
  <si>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</si>
  <si>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</si>
  <si>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</si>
  <si>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</si>
  <si>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</si>
  <si>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</si>
  <si>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</si>
  <si>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</si>
  <si>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</si>
  <si>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</si>
  <si>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</si>
  <si>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</si>
  <si>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</si>
  <si>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</si>
  <si>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</si>
  <si>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</si>
  <si>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</si>
  <si>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</si>
  <si>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</si>
  <si>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</si>
  <si>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</si>
  <si>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</si>
  <si>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</si>
  <si>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</si>
  <si>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</si>
  <si>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</si>
  <si>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</si>
  <si>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</si>
  <si>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</si>
  <si>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</si>
  <si>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</si>
  <si>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</si>
  <si>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</si>
  <si>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</si>
  <si>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</si>
  <si>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</si>
  <si>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</si>
  <si>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</si>
  <si>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</si>
  <si>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</si>
  <si>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</si>
  <si>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</si>
  <si>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</si>
  <si>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</si>
  <si>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</si>
  <si>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</si>
  <si>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</si>
  <si>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</si>
  <si>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</si>
  <si>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</si>
  <si>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</si>
  <si>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</si>
  <si>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</si>
  <si>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</si>
  <si>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</si>
  <si>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</si>
  <si>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</si>
  <si>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</si>
  <si>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</si>
  <si>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</si>
  <si>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</si>
  <si>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</si>
  <si>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</si>
  <si>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</si>
  <si>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</si>
  <si>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</si>
  <si>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</si>
  <si>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</si>
  <si>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</si>
  <si>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</si>
  <si>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</si>
  <si>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</si>
  <si>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</si>
  <si>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</si>
  <si>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</si>
  <si>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</si>
  <si>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</si>
  <si>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</si>
  <si>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</si>
  <si>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</si>
  <si>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</si>
  <si>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</si>
  <si>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</si>
  <si>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</si>
  <si>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</si>
  <si>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</si>
  <si>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</si>
  <si>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</si>
  <si>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</si>
  <si>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</si>
  <si>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</si>
  <si>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</si>
  <si>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</si>
  <si>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</si>
  <si>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</si>
  <si>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</si>
  <si>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</si>
  <si>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</si>
  <si>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</si>
  <si>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</si>
  <si>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</si>
  <si>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</si>
  <si>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</si>
  <si>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</si>
  <si>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</si>
  <si>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</si>
  <si>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</si>
  <si>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</si>
  <si>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</si>
  <si>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</si>
  <si>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</si>
  <si>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</si>
  <si>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</si>
  <si>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</si>
  <si>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</si>
  <si>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</si>
  <si>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</si>
  <si>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</si>
  <si>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</si>
  <si>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</si>
  <si>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</si>
  <si>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</si>
  <si>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</si>
  <si>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</si>
  <si>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</si>
  <si>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</si>
  <si>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</si>
  <si>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</si>
  <si>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</si>
  <si>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</si>
  <si>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</si>
  <si>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</si>
  <si>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</si>
  <si>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</si>
  <si>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</si>
  <si>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</si>
  <si>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</si>
  <si>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</si>
  <si>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</si>
  <si>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</si>
  <si>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</si>
  <si>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</si>
  <si>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</si>
  <si>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</si>
  <si>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</si>
  <si>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</si>
  <si>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</si>
  <si>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</si>
  <si>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</si>
  <si>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</si>
  <si>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</si>
  <si>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</si>
  <si>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</si>
  <si>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</si>
  <si>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</si>
  <si>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</si>
  <si>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</si>
  <si>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</si>
  <si>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</si>
  <si>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</si>
  <si>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</si>
  <si>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</si>
  <si>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</si>
  <si>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</si>
  <si>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</si>
  <si>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</si>
  <si>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</si>
  <si>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</si>
  <si>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</si>
  <si>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</si>
  <si>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</si>
  <si>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</si>
  <si>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</si>
  <si>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</si>
  <si>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</si>
  <si>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</si>
  <si>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</si>
  <si>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</si>
  <si>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</si>
  <si>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</si>
  <si>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</si>
  <si>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</si>
  <si>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</si>
  <si>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</si>
  <si>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</si>
  <si>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</si>
  <si>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</si>
  <si>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</si>
  <si>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</si>
  <si>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</si>
  <si>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</si>
  <si>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</si>
  <si>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</si>
  <si>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</si>
  <si>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</si>
  <si>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</si>
  <si>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</si>
  <si>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</si>
  <si>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</si>
  <si>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</si>
  <si>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</si>
  <si>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</si>
  <si>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</si>
  <si>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</si>
  <si>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</si>
  <si>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</si>
  <si>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</si>
  <si>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</si>
  <si>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</si>
  <si>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</si>
  <si>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</si>
  <si>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</si>
  <si>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</si>
  <si>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</si>
  <si>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</si>
  <si>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</si>
  <si>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</si>
  <si>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</si>
  <si>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</si>
  <si>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</si>
  <si>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</si>
  <si>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</si>
  <si>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</si>
  <si>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</si>
  <si>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</si>
  <si>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</si>
  <si>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</si>
  <si>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</si>
  <si>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</si>
  <si>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</si>
  <si>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</si>
  <si>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</si>
  <si>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</si>
  <si>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</si>
  <si>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</si>
  <si>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</si>
  <si>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</si>
  <si>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</si>
  <si>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</si>
  <si>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</si>
  <si>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</si>
  <si>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</si>
  <si>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</si>
  <si>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</si>
  <si>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</si>
  <si>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</si>
  <si>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</si>
  <si>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</si>
  <si>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</si>
  <si>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</si>
  <si>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</si>
  <si>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</si>
  <si>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</si>
  <si>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</si>
  <si>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</si>
  <si>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</si>
  <si>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</si>
  <si>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</si>
  <si>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</si>
  <si>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</si>
  <si>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</si>
  <si>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</si>
  <si>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</si>
  <si>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</si>
  <si>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</si>
  <si>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</si>
  <si>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</si>
  <si>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</si>
  <si>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</si>
  <si>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</si>
  <si>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</si>
  <si>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</si>
  <si>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</si>
  <si>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</si>
  <si>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</si>
  <si>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</si>
  <si>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</si>
  <si>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</si>
  <si>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</si>
  <si>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</si>
  <si>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</si>
  <si>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</si>
  <si>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</si>
  <si>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</si>
  <si>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</si>
  <si>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</si>
  <si>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</si>
  <si>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</si>
  <si>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</si>
  <si>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</si>
  <si>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</si>
  <si>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</si>
  <si>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</si>
  <si>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</si>
  <si>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</si>
  <si>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</si>
  <si>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</si>
  <si>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</si>
  <si>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</si>
  <si>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</si>
  <si>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</si>
  <si>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</si>
  <si>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</si>
  <si>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</si>
  <si>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</si>
  <si>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</si>
  <si>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</si>
  <si>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</si>
  <si>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</si>
  <si>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</si>
  <si>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</si>
  <si>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</si>
  <si>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</si>
  <si>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</si>
  <si>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</si>
  <si>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</si>
  <si>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</si>
  <si>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</si>
  <si>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</si>
  <si>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</si>
  <si>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</si>
  <si>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</si>
  <si>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</si>
  <si>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</si>
  <si>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</si>
  <si>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</si>
  <si>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</si>
  <si>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</si>
  <si>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</si>
  <si>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</si>
  <si>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</si>
  <si>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</si>
  <si>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</si>
  <si>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</si>
  <si>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</si>
  <si>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</si>
  <si>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</si>
  <si>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</si>
  <si>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</si>
  <si>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</si>
  <si>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</si>
  <si>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</si>
  <si>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</si>
  <si>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</si>
  <si>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</si>
  <si>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</si>
  <si>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</si>
  <si>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</si>
  <si>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</si>
  <si>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</si>
  <si>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</si>
  <si>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</si>
  <si>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</si>
  <si>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</si>
  <si>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</si>
  <si>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</si>
  <si>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</si>
  <si>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</si>
  <si>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</si>
  <si>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</si>
  <si>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</si>
  <si>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</si>
  <si>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</si>
  <si>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</si>
  <si>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</si>
  <si>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</si>
  <si>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</si>
  <si>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</si>
  <si>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</si>
  <si>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</si>
  <si>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</si>
  <si>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</si>
  <si>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</si>
  <si>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</si>
  <si>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</si>
  <si>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</si>
  <si>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</si>
  <si>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</si>
  <si>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</si>
  <si>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</si>
  <si>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</si>
  <si>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</si>
  <si>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</si>
  <si>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</si>
  <si>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</si>
  <si>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</si>
  <si>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</si>
  <si>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</si>
  <si>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</si>
  <si>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</si>
  <si>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</si>
  <si>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</si>
  <si>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</si>
  <si>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</si>
  <si>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</si>
  <si>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</si>
  <si>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</si>
  <si>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</si>
  <si>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</si>
  <si>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</si>
  <si>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</si>
  <si>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</si>
  <si>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</si>
  <si>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</si>
  <si>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</si>
  <si>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</si>
  <si>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</si>
  <si>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</si>
  <si>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</si>
  <si>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</si>
  <si>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</si>
  <si>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</si>
  <si>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</si>
  <si>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</si>
  <si>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</si>
  <si>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</si>
  <si>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</si>
  <si>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</si>
  <si>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</si>
  <si>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</si>
  <si>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</si>
  <si>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</si>
  <si>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</si>
  <si>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</si>
  <si>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</si>
  <si>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</si>
  <si>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</si>
  <si>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</si>
  <si>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</si>
  <si>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</si>
  <si>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</si>
  <si>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</si>
  <si>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</si>
  <si>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</si>
  <si>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</si>
  <si>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</si>
  <si>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</si>
  <si>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</si>
  <si>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</si>
  <si>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</si>
  <si>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</si>
  <si>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</si>
  <si>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</si>
  <si>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</si>
  <si>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</si>
  <si>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</si>
  <si>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</si>
  <si>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</si>
  <si>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</si>
  <si>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</si>
  <si>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</si>
  <si>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</si>
  <si>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</si>
  <si>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</si>
  <si>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</si>
  <si>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</si>
  <si>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</si>
  <si>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</si>
  <si>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</si>
  <si>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</si>
  <si>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</si>
  <si>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</si>
  <si>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</si>
  <si>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</si>
  <si>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</si>
  <si>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</si>
  <si>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</si>
  <si>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</si>
  <si>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</si>
  <si>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</si>
  <si>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</si>
  <si>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</si>
  <si>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</si>
  <si>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</si>
  <si>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</si>
  <si>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</si>
  <si>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</si>
  <si>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</si>
  <si>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</si>
  <si>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</si>
  <si>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</si>
  <si>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</si>
  <si>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</si>
  <si>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</si>
  <si>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</si>
  <si>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</si>
  <si>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</si>
  <si>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</si>
  <si>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</si>
  <si>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</si>
  <si>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</si>
  <si>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</si>
  <si>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</si>
  <si>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</si>
  <si>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</si>
  <si>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</si>
  <si>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</si>
  <si>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</si>
  <si>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</si>
  <si>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</si>
  <si>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</si>
  <si>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</si>
  <si>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</si>
  <si>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</si>
  <si>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</si>
  <si>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</si>
  <si>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</si>
  <si>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</si>
  <si>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</si>
  <si>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</si>
  <si>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</si>
  <si>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</si>
  <si>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</si>
  <si>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</si>
  <si>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</si>
  <si>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</si>
  <si>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</si>
  <si>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</si>
  <si>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</si>
  <si>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</si>
  <si>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</si>
  <si>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</si>
  <si>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</si>
  <si>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</si>
  <si>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</si>
  <si>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</si>
  <si>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</si>
  <si>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</si>
  <si>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</si>
  <si>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</si>
  <si>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</si>
  <si>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</si>
  <si>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</si>
  <si>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</si>
  <si>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</si>
  <si>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</si>
  <si>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</si>
  <si>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</si>
  <si>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</si>
  <si>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</si>
  <si>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</si>
  <si>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</si>
  <si>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</si>
  <si>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</si>
  <si>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</si>
  <si>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</si>
  <si>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</si>
  <si>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</si>
  <si>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</si>
  <si>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</si>
  <si>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</si>
  <si>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</si>
  <si>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</si>
  <si>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</si>
  <si>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</si>
  <si>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</si>
  <si>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</si>
  <si>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</si>
  <si>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</si>
  <si>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</si>
  <si>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</si>
  <si>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</si>
  <si>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</si>
  <si>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</si>
  <si>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</si>
  <si>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</si>
  <si>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</si>
  <si>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</si>
  <si>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</si>
  <si>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</si>
  <si>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</si>
  <si>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</si>
  <si>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</si>
  <si>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</si>
  <si>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</si>
  <si>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</si>
  <si>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</si>
  <si>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</si>
  <si>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</si>
  <si>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</si>
  <si>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</si>
  <si>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</si>
  <si>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</si>
  <si>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</si>
  <si>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</si>
  <si>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</si>
  <si>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</si>
  <si>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</si>
  <si>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</si>
  <si>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</si>
  <si>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</si>
  <si>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</si>
  <si>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</si>
  <si>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</si>
  <si>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</si>
  <si>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</si>
  <si>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</si>
  <si>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</si>
  <si>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</si>
  <si>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</si>
  <si>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</si>
  <si>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</si>
  <si>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</si>
  <si>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</si>
  <si>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</si>
  <si>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</si>
  <si>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</si>
  <si>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</si>
  <si>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</si>
  <si>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</si>
  <si>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</si>
  <si>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</si>
  <si>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</si>
  <si>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</si>
  <si>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</si>
  <si>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</si>
  <si>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</si>
  <si>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</si>
  <si>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</si>
  <si>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</si>
  <si>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</si>
  <si>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</si>
  <si>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</si>
  <si>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</si>
  <si>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</si>
  <si>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</si>
  <si>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</si>
  <si>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</si>
  <si>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</si>
  <si>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</si>
  <si>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</si>
  <si>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</si>
  <si>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</si>
  <si>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</si>
  <si>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</si>
  <si>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</si>
  <si>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</si>
  <si>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</si>
  <si>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</si>
  <si>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</si>
  <si>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</si>
  <si>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</si>
  <si>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</si>
  <si>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</si>
  <si>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</si>
  <si>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</si>
  <si>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</si>
  <si>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</si>
  <si>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</si>
  <si>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</si>
  <si>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</si>
  <si>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</si>
  <si>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</si>
  <si>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</si>
  <si>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</si>
  <si>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</si>
  <si>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</si>
  <si>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</si>
  <si>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</si>
  <si>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</si>
  <si>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</si>
  <si>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</si>
  <si>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</si>
  <si>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</si>
  <si>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</si>
  <si>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</si>
  <si>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</si>
  <si>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</si>
  <si>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</si>
  <si>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</si>
  <si>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</si>
  <si>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</si>
  <si>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</si>
  <si>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</si>
  <si>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</si>
  <si>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</si>
  <si>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</si>
  <si>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</si>
  <si>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</si>
  <si>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</si>
  <si>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</si>
  <si>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</si>
  <si>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</si>
  <si>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</si>
  <si>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</si>
  <si>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</si>
  <si>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</si>
  <si>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</si>
  <si>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</si>
  <si>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</si>
  <si>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</si>
  <si>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</si>
  <si>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</si>
  <si>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</si>
  <si>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</si>
  <si>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</si>
  <si>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</si>
  <si>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</si>
  <si>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</si>
  <si>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</si>
  <si>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</si>
  <si>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</si>
  <si>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</si>
  <si>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</si>
  <si>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</si>
  <si>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</si>
  <si>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</si>
  <si>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</si>
  <si>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</si>
  <si>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</si>
  <si>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</si>
  <si>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</si>
  <si>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</si>
  <si>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</si>
  <si>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</si>
  <si>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</si>
  <si>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</si>
  <si>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</si>
  <si>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</si>
  <si>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</si>
  <si>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</si>
  <si>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</si>
  <si>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</si>
  <si>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</si>
  <si>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</si>
  <si>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</si>
  <si>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</si>
  <si>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</si>
  <si>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</si>
  <si>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</si>
  <si>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</si>
  <si>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</si>
  <si>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</si>
  <si>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</si>
  <si>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</si>
  <si>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</si>
  <si>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</si>
  <si>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</si>
  <si>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</si>
  <si>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</si>
  <si>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</si>
  <si>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</si>
  <si>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</si>
  <si>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</si>
  <si>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</si>
  <si>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</si>
  <si>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</si>
  <si>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</si>
  <si>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</si>
  <si>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</si>
  <si>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</si>
  <si>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</si>
  <si>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</si>
  <si>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</si>
  <si>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</si>
  <si>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</si>
  <si>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</si>
  <si>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</si>
  <si>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</si>
  <si>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</si>
  <si>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</si>
  <si>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</si>
  <si>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</si>
  <si>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</si>
  <si>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</si>
  <si>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</si>
  <si>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</si>
  <si>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</si>
  <si>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</si>
  <si>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</si>
  <si>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</si>
  <si>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</si>
  <si>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</si>
  <si>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</si>
  <si>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</si>
  <si>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</si>
  <si>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</si>
  <si>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</si>
  <si>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</si>
  <si>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</si>
  <si>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</si>
  <si>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</si>
  <si>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</si>
  <si>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</si>
  <si>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</si>
  <si>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</si>
  <si>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</si>
  <si>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</si>
  <si>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</si>
  <si>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</si>
  <si>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</si>
  <si>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</si>
  <si>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</si>
  <si>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</si>
  <si>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</si>
  <si>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</si>
  <si>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</si>
  <si>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</si>
  <si>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</si>
  <si>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</si>
  <si>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</si>
  <si>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</si>
  <si>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</si>
  <si>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</si>
  <si>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</si>
  <si>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</si>
  <si>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</si>
  <si>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</si>
  <si>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</si>
  <si>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</si>
  <si>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</si>
  <si>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</si>
  <si>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</si>
  <si>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</si>
  <si>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</si>
  <si>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</si>
  <si>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</si>
  <si>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</si>
  <si>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</si>
  <si>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</si>
  <si>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</si>
  <si>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</si>
  <si>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</si>
  <si>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</si>
  <si>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</si>
  <si>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</si>
  <si>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</si>
  <si>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</si>
  <si>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</si>
  <si>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</si>
  <si>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</si>
  <si>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</si>
  <si>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</si>
  <si>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</si>
  <si>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</si>
  <si>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</si>
  <si>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</si>
  <si>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</si>
  <si>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</si>
  <si>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</si>
  <si>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</si>
  <si>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</si>
  <si>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</si>
  <si>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</si>
  <si>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</si>
  <si>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</si>
  <si>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</si>
  <si>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</si>
  <si>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</si>
  <si>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</si>
  <si>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</si>
  <si>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</si>
  <si>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</si>
  <si>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</si>
  <si>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</si>
  <si>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</si>
  <si>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</si>
  <si>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</si>
  <si>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</si>
  <si>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</si>
  <si>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</si>
  <si>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</si>
  <si>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</si>
  <si>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</si>
  <si>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</si>
  <si>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</si>
  <si>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</si>
  <si>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</si>
  <si>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</si>
  <si>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</si>
  <si>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</si>
  <si>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</si>
  <si>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</si>
  <si>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</si>
  <si>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</si>
  <si>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</si>
  <si>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</si>
  <si>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</si>
  <si>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</si>
  <si>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</si>
  <si>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</si>
  <si>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</si>
  <si>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</si>
  <si>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</si>
  <si>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</si>
  <si>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</si>
  <si>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</si>
  <si>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</si>
  <si>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</si>
  <si>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</si>
  <si>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</si>
  <si>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</si>
  <si>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</si>
  <si>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</si>
  <si>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</si>
  <si>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</si>
  <si>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</si>
  <si>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</si>
  <si>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</si>
  <si>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</si>
  <si>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</si>
  <si>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</si>
  <si>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</si>
  <si>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</si>
  <si>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</si>
  <si>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</si>
  <si>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</si>
  <si>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</si>
  <si>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</si>
  <si>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</si>
  <si>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</si>
  <si>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</si>
  <si>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</si>
  <si>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</si>
  <si>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</si>
  <si>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</si>
  <si>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</si>
  <si>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</si>
  <si>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</si>
  <si>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</si>
  <si>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</si>
  <si>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</si>
  <si>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</si>
  <si>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</si>
  <si>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</si>
  <si>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</si>
  <si>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</si>
  <si>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</si>
  <si>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</si>
  <si>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</si>
  <si>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</si>
  <si>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</si>
  <si>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</si>
  <si>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</si>
  <si>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</si>
  <si>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</si>
  <si>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</si>
  <si>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</si>
  <si>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</si>
  <si>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</si>
  <si>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</si>
  <si>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</si>
  <si>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</si>
  <si>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</si>
  <si>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</si>
  <si>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</si>
  <si>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</si>
  <si>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</si>
  <si>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</si>
  <si>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</si>
  <si>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</si>
  <si>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</si>
  <si>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</si>
  <si>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</si>
  <si>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</si>
  <si>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</si>
  <si>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</si>
  <si>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</si>
  <si>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</si>
  <si>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</si>
  <si>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</si>
  <si>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</si>
  <si>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</si>
  <si>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</si>
  <si>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</si>
  <si>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</si>
  <si>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</si>
  <si>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</si>
  <si>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</si>
  <si>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</si>
  <si>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</si>
  <si>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</si>
  <si>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</si>
  <si>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</si>
  <si>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</si>
  <si>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</si>
  <si>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</si>
  <si>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</si>
  <si>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</si>
  <si>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</si>
  <si>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</si>
  <si>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</si>
  <si>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</si>
  <si>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</si>
  <si>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</si>
  <si>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</si>
  <si>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</si>
  <si>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</si>
  <si>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</si>
  <si>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</si>
  <si>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</si>
  <si>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</si>
  <si>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</si>
  <si>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</si>
  <si>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</si>
  <si>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</si>
  <si>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</si>
  <si>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</si>
  <si>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</si>
  <si>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</si>
  <si>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</si>
  <si>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</si>
  <si>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</si>
  <si>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</si>
  <si>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</si>
  <si>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</si>
  <si>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</si>
  <si>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</si>
  <si>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</si>
  <si>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</si>
  <si>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</si>
  <si>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</si>
  <si>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</si>
  <si>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</si>
  <si>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</si>
  <si>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</si>
  <si>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</si>
  <si>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</si>
  <si>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</si>
  <si>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</si>
  <si>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</si>
  <si>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</si>
  <si>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</si>
  <si>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</si>
  <si>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</si>
  <si>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</si>
  <si>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</si>
  <si>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</si>
  <si>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</si>
  <si>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</si>
  <si>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</si>
  <si>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</si>
  <si>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</si>
  <si>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</si>
  <si>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</si>
  <si>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</si>
  <si>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</si>
  <si>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</si>
  <si>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</si>
  <si>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</si>
  <si>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</si>
  <si>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</si>
  <si>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</si>
  <si>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</si>
  <si>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</si>
  <si>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</si>
  <si>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</si>
  <si>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</si>
  <si>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</si>
  <si>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</si>
  <si>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</si>
  <si>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</si>
  <si>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</si>
  <si>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</si>
  <si>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</si>
  <si>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</si>
  <si>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</si>
  <si>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</si>
  <si>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</si>
  <si>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</si>
  <si>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</si>
  <si>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</si>
  <si>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</si>
  <si>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</si>
  <si>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</si>
  <si>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</si>
  <si>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</si>
  <si>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</si>
  <si>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</si>
  <si>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</si>
  <si>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</si>
  <si>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</si>
  <si>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</si>
  <si>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</si>
  <si>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</si>
  <si>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</si>
  <si>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</si>
  <si>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</si>
  <si>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</si>
  <si>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</si>
  <si>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</si>
  <si>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</si>
  <si>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</si>
  <si>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</si>
  <si>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</si>
  <si>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</si>
  <si>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</si>
  <si>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</si>
  <si>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</si>
  <si>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</si>
  <si>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</si>
  <si>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</si>
  <si>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</si>
  <si>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</si>
  <si>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</si>
  <si>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</si>
  <si>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</si>
  <si>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</si>
  <si>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</si>
  <si>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</si>
  <si>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</si>
  <si>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</si>
  <si>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</si>
  <si>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</si>
  <si>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</si>
  <si>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</si>
  <si>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</si>
  <si>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</si>
  <si>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</si>
  <si>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</si>
  <si>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</si>
  <si>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</si>
  <si>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</si>
  <si>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</si>
  <si>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</si>
  <si>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</si>
  <si>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</si>
  <si>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</si>
  <si>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</si>
  <si>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</si>
  <si>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</si>
  <si>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</si>
  <si>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</si>
  <si>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</si>
  <si>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</si>
  <si>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</si>
  <si>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</si>
  <si>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</si>
  <si>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</si>
  <si>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</si>
  <si>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</si>
  <si>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</si>
  <si>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</si>
  <si>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</si>
  <si>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</si>
  <si>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</si>
  <si>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</si>
  <si>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</si>
  <si>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</si>
  <si>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</si>
  <si>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</si>
  <si>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</si>
  <si>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</si>
  <si>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</si>
  <si>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</si>
  <si>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</si>
  <si>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</si>
  <si>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</si>
  <si>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</si>
  <si>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</si>
  <si>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</si>
  <si>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</si>
  <si>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</si>
  <si>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</si>
  <si>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</si>
  <si>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</si>
  <si>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</si>
  <si>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</si>
  <si>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</si>
  <si>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</si>
  <si>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</si>
  <si>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</si>
  <si>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</si>
  <si>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</si>
  <si>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</si>
  <si>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</si>
  <si>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</si>
  <si>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</si>
  <si>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</si>
  <si>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</si>
  <si>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</si>
  <si>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</si>
  <si>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</si>
  <si>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</si>
  <si>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</si>
  <si>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</si>
  <si>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</si>
  <si>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</si>
  <si>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</si>
  <si>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</si>
  <si>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</si>
  <si>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</si>
  <si>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</si>
  <si>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</si>
  <si>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</si>
  <si>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</si>
  <si>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</si>
  <si>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</si>
  <si>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</si>
  <si>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</si>
  <si>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</si>
  <si>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</si>
  <si>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</si>
  <si>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</si>
  <si>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</si>
  <si>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</si>
  <si>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</si>
  <si>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</si>
  <si>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</si>
  <si>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</si>
  <si>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</si>
  <si>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</si>
  <si>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</si>
  <si>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</si>
  <si>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</si>
  <si>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</si>
  <si>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</si>
  <si>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</si>
  <si>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</si>
  <si>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</si>
  <si>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</si>
  <si>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</si>
  <si>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</si>
  <si>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</si>
  <si>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</si>
  <si>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</si>
  <si>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</si>
  <si>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</si>
  <si>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</si>
  <si>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</si>
  <si>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</si>
  <si>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</si>
  <si>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</si>
  <si>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</si>
  <si>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</si>
  <si>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</si>
  <si>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</si>
  <si>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</si>
  <si>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</si>
  <si>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</si>
  <si>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</si>
  <si>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</si>
  <si>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</si>
  <si>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</si>
  <si>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</si>
  <si>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</si>
  <si>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</si>
  <si>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</si>
  <si>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</si>
  <si>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</si>
  <si>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</si>
  <si>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</si>
  <si>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</si>
  <si>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</si>
  <si>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</si>
  <si>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</si>
  <si>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</si>
  <si>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</si>
  <si>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</si>
  <si>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</si>
  <si>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</si>
  <si>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</si>
  <si>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</si>
  <si>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</si>
  <si>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</si>
  <si>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</si>
  <si>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</si>
  <si>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</si>
  <si>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</si>
  <si>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</si>
  <si>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</si>
  <si>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</si>
  <si>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</si>
  <si>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</si>
  <si>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</si>
  <si>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</si>
  <si>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</si>
  <si>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</si>
  <si>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</si>
  <si>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</si>
  <si>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</si>
  <si>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</si>
  <si>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</si>
  <si>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</si>
  <si>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</si>
  <si>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</si>
  <si>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</si>
  <si>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</si>
  <si>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</si>
  <si>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</si>
  <si>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</si>
  <si>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</si>
  <si>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</si>
  <si>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</si>
  <si>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</si>
  <si>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</si>
  <si>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</si>
  <si>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</si>
  <si>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</si>
  <si>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</si>
  <si>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</si>
  <si>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</si>
  <si>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</si>
  <si>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</si>
  <si>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</si>
  <si>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</si>
  <si>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</si>
  <si>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</si>
  <si>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</si>
  <si>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</si>
  <si>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</si>
  <si>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</si>
  <si>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</si>
  <si>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</si>
  <si>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</si>
  <si>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</si>
  <si>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</si>
  <si>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</si>
  <si>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</si>
  <si>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</si>
  <si>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</si>
  <si>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</si>
  <si>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</si>
  <si>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</si>
  <si>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</si>
  <si>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</si>
  <si>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</si>
  <si>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</si>
  <si>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</si>
  <si>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</si>
  <si>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</si>
  <si>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</si>
  <si>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</si>
  <si>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</si>
  <si>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</si>
  <si>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</si>
  <si>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</si>
  <si>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</si>
  <si>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</si>
  <si>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</si>
  <si>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</si>
  <si>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</si>
  <si>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</si>
  <si>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</si>
  <si>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</si>
  <si>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</si>
  <si>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</si>
  <si>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</si>
  <si>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</si>
  <si>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</si>
  <si>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</si>
  <si>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</si>
  <si>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</si>
  <si>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</si>
  <si>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</si>
  <si>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</si>
  <si>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</si>
  <si>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</si>
  <si>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</si>
  <si>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</si>
  <si>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</si>
  <si>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</si>
  <si>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</si>
  <si>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</si>
  <si>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</si>
  <si>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</si>
  <si>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</si>
  <si>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</si>
  <si>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</si>
  <si>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</si>
  <si>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</si>
  <si>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</si>
  <si>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</si>
  <si>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</si>
  <si>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</si>
  <si>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</si>
  <si>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</si>
  <si>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</si>
  <si>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</si>
  <si>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</si>
  <si>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</si>
  <si>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</si>
  <si>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</si>
  <si>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</si>
  <si>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</si>
  <si>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</si>
  <si>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</si>
  <si>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</si>
  <si>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</si>
  <si>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</si>
  <si>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</si>
  <si>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</si>
  <si>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</si>
  <si>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</si>
  <si>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</si>
  <si>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</si>
  <si>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</si>
  <si>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</si>
  <si>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</si>
  <si>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</si>
  <si>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</si>
  <si>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</si>
  <si>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</si>
  <si>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</si>
  <si>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</si>
  <si>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</si>
  <si>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</si>
  <si>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</si>
  <si>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</si>
  <si>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</si>
  <si>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</si>
  <si>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</si>
  <si>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</si>
  <si>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</si>
  <si>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</si>
  <si>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</si>
  <si>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</si>
  <si>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</si>
  <si>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</si>
  <si>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</si>
  <si>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</si>
  <si>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</si>
  <si>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</si>
  <si>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</si>
  <si>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</si>
  <si>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</si>
  <si>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</si>
  <si>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</si>
  <si>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</si>
  <si>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</si>
  <si>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</si>
  <si>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</si>
  <si>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</si>
  <si>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</si>
  <si>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</si>
  <si>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</si>
  <si>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</si>
  <si>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</si>
  <si>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</si>
  <si>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</si>
  <si>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</si>
  <si>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</si>
  <si>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</si>
  <si>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</si>
  <si>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</si>
  <si>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</si>
  <si>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</si>
  <si>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</si>
  <si>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</si>
  <si>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</si>
  <si>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</si>
  <si>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</si>
  <si>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</si>
  <si>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</si>
  <si>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</si>
  <si>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</si>
  <si>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</si>
  <si>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</si>
  <si>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</si>
  <si>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</si>
  <si>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</si>
  <si>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</si>
  <si>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</si>
  <si>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</si>
  <si>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</si>
  <si>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</si>
  <si>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</si>
  <si>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</si>
  <si>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</si>
  <si>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</si>
  <si>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</si>
  <si>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</si>
  <si>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</si>
  <si>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</si>
  <si>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</si>
  <si>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</si>
  <si>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</si>
  <si>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</si>
  <si>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</si>
  <si>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</si>
  <si>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</si>
  <si>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</si>
  <si>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</si>
  <si>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</si>
  <si>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</si>
  <si>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</si>
  <si>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</si>
  <si>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</si>
  <si>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</si>
  <si>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</si>
  <si>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</si>
  <si>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</si>
  <si>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</si>
  <si>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</si>
  <si>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</si>
  <si>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</si>
  <si>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</si>
  <si>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</si>
  <si>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</si>
  <si>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</si>
  <si>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</si>
  <si>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</si>
  <si>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</si>
  <si>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</si>
  <si>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</si>
  <si>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</si>
  <si>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</si>
  <si>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</si>
  <si>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</si>
  <si>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</si>
  <si>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</si>
  <si>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</si>
  <si>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</si>
  <si>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</si>
  <si>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</si>
  <si>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</si>
  <si>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</si>
  <si>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</si>
  <si>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</si>
  <si>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</si>
  <si>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</si>
  <si>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</si>
  <si>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</si>
  <si>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</si>
  <si>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</si>
  <si>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</si>
  <si>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</si>
  <si>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</si>
  <si>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</si>
  <si>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</si>
  <si>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</si>
  <si>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</si>
  <si>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</si>
  <si>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</si>
  <si>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</si>
  <si>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</si>
  <si>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</si>
  <si>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</si>
  <si>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</si>
  <si>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</si>
  <si>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</si>
  <si>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</si>
  <si>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</si>
  <si>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</si>
  <si>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</si>
  <si>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</si>
  <si>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</si>
  <si>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</si>
  <si>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</si>
  <si>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</si>
  <si>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</si>
  <si>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</si>
  <si>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</si>
  <si>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</si>
  <si>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</si>
  <si>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</si>
  <si>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</si>
  <si>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</si>
  <si>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</si>
  <si>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</si>
  <si>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</si>
  <si>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</si>
  <si>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</si>
  <si>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</si>
  <si>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</si>
  <si>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</si>
  <si>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</si>
  <si>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</si>
  <si>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</si>
  <si>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</si>
  <si>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</si>
  <si>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</si>
  <si>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</si>
  <si>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</si>
  <si>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</si>
  <si>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</si>
  <si>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</si>
  <si>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</si>
  <si>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</si>
  <si>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</si>
  <si>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</si>
  <si>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</si>
  <si>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</si>
  <si>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</si>
  <si>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</si>
  <si>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</si>
  <si>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</si>
  <si>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</si>
  <si>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</si>
  <si>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</si>
  <si>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</si>
  <si>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</si>
  <si>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</si>
  <si>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</si>
  <si>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</si>
  <si>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</si>
  <si>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</si>
  <si>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</si>
  <si>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</si>
  <si>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</si>
  <si>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</si>
  <si>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</si>
  <si>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</si>
  <si>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</si>
  <si>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</si>
  <si>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</si>
  <si>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</si>
  <si>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</si>
  <si>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</si>
  <si>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</si>
  <si>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</si>
  <si>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</si>
  <si>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</si>
  <si>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</si>
  <si>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</si>
  <si>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</si>
  <si>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</si>
  <si>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</si>
  <si>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</si>
  <si>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</si>
  <si>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</si>
  <si>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</si>
  <si>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</si>
  <si>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</si>
  <si>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</si>
  <si>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</si>
  <si>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</si>
  <si>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</si>
  <si>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</si>
  <si>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</si>
  <si>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</si>
  <si>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</si>
  <si>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</si>
  <si>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</si>
  <si>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</si>
  <si>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</si>
  <si>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</si>
  <si>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</si>
  <si>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</si>
  <si>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</si>
  <si>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</si>
  <si>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</si>
  <si>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</si>
  <si>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</si>
  <si>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</si>
  <si>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</si>
  <si>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</si>
  <si>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</si>
  <si>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</si>
  <si>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</si>
  <si>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</si>
  <si>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</si>
  <si>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</si>
  <si>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</si>
  <si>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</si>
  <si>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</si>
  <si>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</si>
  <si>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</si>
  <si>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</si>
  <si>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</si>
  <si>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</si>
  <si>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</si>
  <si>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</si>
  <si>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</si>
  <si>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</si>
  <si>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</si>
  <si>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</si>
  <si>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</si>
  <si>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</si>
  <si>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</si>
  <si>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</si>
  <si>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</si>
  <si>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</si>
  <si>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</si>
  <si>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</si>
  <si>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</si>
  <si>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</si>
  <si>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</si>
  <si>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</si>
  <si>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</si>
  <si>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</si>
  <si>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</si>
  <si>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</si>
  <si>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</si>
  <si>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</si>
  <si>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</si>
  <si>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</si>
  <si>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</si>
  <si>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</si>
  <si>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</si>
  <si>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</si>
  <si>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</si>
  <si>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</si>
  <si>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</si>
  <si>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</si>
  <si>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</si>
  <si>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</si>
  <si>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</si>
  <si>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</si>
  <si>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</si>
  <si>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</si>
  <si>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</si>
  <si>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</si>
  <si>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</si>
  <si>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</si>
  <si>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</si>
  <si>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</si>
  <si>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</si>
  <si>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</si>
  <si>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</si>
  <si>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</si>
  <si>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</si>
  <si>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</si>
  <si>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</si>
  <si>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</si>
  <si>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</si>
  <si>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</si>
  <si>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</si>
  <si>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</si>
  <si>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</si>
  <si>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</si>
  <si>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</si>
  <si>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</si>
  <si>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</si>
  <si>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</si>
  <si>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</si>
  <si>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</si>
  <si>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</si>
  <si>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</si>
  <si>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</si>
  <si>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</si>
  <si>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</si>
  <si>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</si>
  <si>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</si>
  <si>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</si>
  <si>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</si>
  <si>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</si>
  <si>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</si>
  <si>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</si>
  <si>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</si>
  <si>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</si>
  <si>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</si>
  <si>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</si>
  <si>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</si>
  <si>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</si>
  <si>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</si>
  <si>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</si>
  <si>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</si>
  <si>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</si>
  <si>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</si>
  <si>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</si>
  <si>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</si>
  <si>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</si>
  <si>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</si>
  <si>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</si>
  <si>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</si>
  <si>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</si>
  <si>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</si>
  <si>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</si>
  <si>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</si>
  <si>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</si>
  <si>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</si>
  <si>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</si>
  <si>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</si>
  <si>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</si>
  <si>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</si>
  <si>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</si>
  <si>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</si>
  <si>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</si>
  <si>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</si>
  <si>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</si>
  <si>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</si>
  <si>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</si>
  <si>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</si>
  <si>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</si>
  <si>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</si>
  <si>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</si>
  <si>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</si>
  <si>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</si>
  <si>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</si>
  <si>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</si>
  <si>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</si>
  <si>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</si>
  <si>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</si>
  <si>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</si>
  <si>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</si>
  <si>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</si>
  <si>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</si>
  <si>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</si>
  <si>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</si>
  <si>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</si>
  <si>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</si>
  <si>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</si>
  <si>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</si>
  <si>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</si>
  <si>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</si>
  <si>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</si>
  <si>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</si>
  <si>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</si>
  <si>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</si>
  <si>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</si>
  <si>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</si>
  <si>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</si>
  <si>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</si>
  <si>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</si>
  <si>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</si>
  <si>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</si>
  <si>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</si>
  <si>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</si>
  <si>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</si>
  <si>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</si>
  <si>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</si>
  <si>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</si>
  <si>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</si>
  <si>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</si>
  <si>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</si>
  <si>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</si>
  <si>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</si>
  <si>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</si>
  <si>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</si>
  <si>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</si>
  <si>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</si>
  <si>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</si>
  <si>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</si>
  <si>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</si>
  <si>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</si>
  <si>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</si>
  <si>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</si>
  <si>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</si>
  <si>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</si>
  <si>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</si>
  <si>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</si>
  <si>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</si>
  <si>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</si>
  <si>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</si>
  <si>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</si>
  <si>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</si>
  <si>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</si>
  <si>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</si>
  <si>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</si>
  <si>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</si>
  <si>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</si>
  <si>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</si>
  <si>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</si>
  <si>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</si>
  <si>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</si>
  <si>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</si>
  <si>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</si>
  <si>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</si>
  <si>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</si>
  <si>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</si>
  <si>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</si>
  <si>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</si>
  <si>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</si>
  <si>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</si>
  <si>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</si>
  <si>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</si>
  <si>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</si>
  <si>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</si>
  <si>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</si>
  <si>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</si>
  <si>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</si>
  <si>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</si>
  <si>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</si>
  <si>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</si>
  <si>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</si>
  <si>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</si>
  <si>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</si>
  <si>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</si>
  <si>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</si>
  <si>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</si>
  <si>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</si>
  <si>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</si>
  <si>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</si>
  <si>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</si>
  <si>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</si>
  <si>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</si>
  <si>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</si>
  <si>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</si>
  <si>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</si>
  <si>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</si>
  <si>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</si>
  <si>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</si>
  <si>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</si>
  <si>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</si>
  <si>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</si>
  <si>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</si>
  <si>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</si>
  <si>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</si>
  <si>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</si>
  <si>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</si>
  <si>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</si>
  <si>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</si>
  <si>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</si>
  <si>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</si>
  <si>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</si>
  <si>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</si>
  <si>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</si>
  <si>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</si>
  <si>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</si>
  <si>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</si>
  <si>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</si>
  <si>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</si>
  <si>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</si>
  <si>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</si>
  <si>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</si>
  <si>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</si>
  <si>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</si>
  <si>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</si>
  <si>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</si>
  <si>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</si>
  <si>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</si>
  <si>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</si>
  <si>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</si>
  <si>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</si>
  <si>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</si>
  <si>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</si>
  <si>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</si>
  <si>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</si>
  <si>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</si>
  <si>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</si>
  <si>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</si>
  <si>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</si>
  <si>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</si>
  <si>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</si>
  <si>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</si>
  <si>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</si>
  <si>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</si>
  <si>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</si>
  <si>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</si>
  <si>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</si>
  <si>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</si>
  <si>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</si>
  <si>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</si>
  <si>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</si>
  <si>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</si>
  <si>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</si>
  <si>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</si>
  <si>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</si>
  <si>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</si>
  <si>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</si>
  <si>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</si>
  <si>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</si>
  <si>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</si>
  <si>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</si>
  <si>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</si>
  <si>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</si>
  <si>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</si>
  <si>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</si>
  <si>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</si>
  <si>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</si>
  <si>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</si>
  <si>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</si>
  <si>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</si>
  <si>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</si>
  <si>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</si>
  <si>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</si>
  <si>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</si>
  <si>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</si>
  <si>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</si>
  <si>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</si>
  <si>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</si>
  <si>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</si>
  <si>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</si>
  <si>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</si>
  <si>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</si>
  <si>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</si>
  <si>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</si>
  <si>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</si>
  <si>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</si>
  <si>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</si>
  <si>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</si>
  <si>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</si>
  <si>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</si>
  <si>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</si>
  <si>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</si>
  <si>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</si>
  <si>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</si>
  <si>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</si>
  <si>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</si>
  <si>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</si>
  <si>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</si>
  <si>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</si>
  <si>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</si>
  <si>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</si>
  <si>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</si>
  <si>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</si>
  <si>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</si>
  <si>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</si>
  <si>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</si>
  <si>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</si>
  <si>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</si>
  <si>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</si>
  <si>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</si>
  <si>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</si>
  <si>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</si>
  <si>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</si>
  <si>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</si>
  <si>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</si>
  <si>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</si>
  <si>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</si>
  <si>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</si>
  <si>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</si>
  <si>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</si>
  <si>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</si>
  <si>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</si>
  <si>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</si>
  <si>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</si>
  <si>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</si>
  <si>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</si>
  <si>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</si>
  <si>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</si>
  <si>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</si>
  <si>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</si>
  <si>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</si>
  <si>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</si>
  <si>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</si>
  <si>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</si>
  <si>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</si>
  <si>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</si>
  <si>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</si>
  <si>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</si>
  <si>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</si>
  <si>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</si>
  <si>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</si>
  <si>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</si>
  <si>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</si>
  <si>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</si>
  <si>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</si>
  <si>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</si>
  <si>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</si>
  <si>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</si>
  <si>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</si>
  <si>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</si>
  <si>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</si>
  <si>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</si>
  <si>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</si>
  <si>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</si>
  <si>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</si>
  <si>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</si>
  <si>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</si>
  <si>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</si>
  <si>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</si>
  <si>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</si>
  <si>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</si>
  <si>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</si>
  <si>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</si>
  <si>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</si>
  <si>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</si>
  <si>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</si>
  <si>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</si>
  <si>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</si>
  <si>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</si>
  <si>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</si>
  <si>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</si>
  <si>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</si>
  <si>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</si>
  <si>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</si>
  <si>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</si>
  <si>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</si>
  <si>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</si>
  <si>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</si>
  <si>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</si>
  <si>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</si>
  <si>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</si>
  <si>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</si>
  <si>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</si>
  <si>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</si>
  <si>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</si>
  <si>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</si>
  <si>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</si>
  <si>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</si>
  <si>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</si>
  <si>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</si>
  <si>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</si>
  <si>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</si>
  <si>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</si>
  <si>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</si>
  <si>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</si>
  <si>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</si>
  <si>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</si>
  <si>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</si>
  <si>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</si>
  <si>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</si>
  <si>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</si>
  <si>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</si>
  <si>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</si>
  <si>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</si>
  <si>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</si>
  <si>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</si>
  <si>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</si>
  <si>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</si>
  <si>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</si>
  <si>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</si>
  <si>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</si>
  <si>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</si>
  <si>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</si>
  <si>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</si>
  <si>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</si>
  <si>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</si>
  <si>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</si>
  <si>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</si>
  <si>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</si>
  <si>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</si>
  <si>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</si>
  <si>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</si>
  <si>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</si>
  <si>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</si>
  <si>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</si>
  <si>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</si>
  <si>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</si>
  <si>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</si>
  <si>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</si>
  <si>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</si>
  <si>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</si>
  <si>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</si>
  <si>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</si>
  <si>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</si>
  <si>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</si>
  <si>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</si>
  <si>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</si>
  <si>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</si>
  <si>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</si>
  <si>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</si>
  <si>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</si>
  <si>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</si>
  <si>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</si>
  <si>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</si>
  <si>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</si>
  <si>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</si>
  <si>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</si>
  <si>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</si>
  <si>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</si>
  <si>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</si>
  <si>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</si>
  <si>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</si>
  <si>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</si>
  <si>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</si>
  <si>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</si>
  <si>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</si>
  <si>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</si>
  <si>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</si>
  <si>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</si>
  <si>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</si>
  <si>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</si>
  <si>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</si>
  <si>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</si>
  <si>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</si>
  <si>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</si>
  <si>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</si>
  <si>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</si>
  <si>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</si>
  <si>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</si>
  <si>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</si>
  <si>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</si>
  <si>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</si>
  <si>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</si>
  <si>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</si>
  <si>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</si>
  <si>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</si>
  <si>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</si>
  <si>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</si>
  <si>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</si>
  <si>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</si>
  <si>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</si>
  <si>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</si>
  <si>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</si>
  <si>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</si>
  <si>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</si>
  <si>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</si>
  <si>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</si>
  <si>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</si>
  <si>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</si>
  <si>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</si>
  <si>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</si>
  <si>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</si>
  <si>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</si>
  <si>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</si>
  <si>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</si>
  <si>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</si>
  <si>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</si>
  <si>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</si>
  <si>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</si>
  <si>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</si>
  <si>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</si>
  <si>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</si>
  <si>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</si>
  <si>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</si>
  <si>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</si>
  <si>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</si>
  <si>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</si>
  <si>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</si>
  <si>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</si>
  <si>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</si>
  <si>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</si>
  <si>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</si>
  <si>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</si>
  <si>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</si>
  <si>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</si>
  <si>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</si>
  <si>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</si>
  <si>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</si>
  <si>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</si>
  <si>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</si>
  <si>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</si>
  <si>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</si>
  <si>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</si>
  <si>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</si>
  <si>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</si>
  <si>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</si>
  <si>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</si>
  <si>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</si>
  <si>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</si>
  <si>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</si>
  <si>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</si>
  <si>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</si>
  <si>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</si>
  <si>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</si>
  <si>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</si>
  <si>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</si>
  <si>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</si>
  <si>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</si>
  <si>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</si>
  <si>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</si>
  <si>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</si>
  <si>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</si>
  <si>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</si>
  <si>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</si>
  <si>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</si>
  <si>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</si>
  <si>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</si>
  <si>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</si>
  <si>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</si>
  <si>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</si>
  <si>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</si>
  <si>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</si>
  <si>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</si>
  <si>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</si>
  <si>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</si>
  <si>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</si>
  <si>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</si>
  <si>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</si>
  <si>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</si>
  <si>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</si>
  <si>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</si>
  <si>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</si>
  <si>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</si>
  <si>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</si>
  <si>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</si>
  <si>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</si>
  <si>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</si>
  <si>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</si>
  <si>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</si>
  <si>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</si>
  <si>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</si>
  <si>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</si>
  <si>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</si>
  <si>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</si>
  <si>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</si>
  <si>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</si>
  <si>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</si>
  <si>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</si>
  <si>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</si>
  <si>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</si>
  <si>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</si>
  <si>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</si>
  <si>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</si>
  <si>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</si>
  <si>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</si>
  <si>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</si>
  <si>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</si>
  <si>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</si>
  <si>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</si>
  <si>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</si>
  <si>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</si>
  <si>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</si>
  <si>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</si>
  <si>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</si>
  <si>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</si>
  <si>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</si>
  <si>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</si>
  <si>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</si>
  <si>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</si>
  <si>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</si>
  <si>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</si>
  <si>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</si>
  <si>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</si>
  <si>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</si>
  <si>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</si>
  <si>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</si>
  <si>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</si>
  <si>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</si>
  <si>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</si>
  <si>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</si>
  <si>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</si>
  <si>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</si>
  <si>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</si>
  <si>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</si>
  <si>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</si>
  <si>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</si>
  <si>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</si>
  <si>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</si>
  <si>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</si>
  <si>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</si>
  <si>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</si>
  <si>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</si>
  <si>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</si>
  <si>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</si>
  <si>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</si>
  <si>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</si>
  <si>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</si>
  <si>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</si>
  <si>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</si>
  <si>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</si>
  <si>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</si>
  <si>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</si>
  <si>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</si>
  <si>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</si>
  <si>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</si>
  <si>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</si>
  <si>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</si>
  <si>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</si>
  <si>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</si>
  <si>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</si>
  <si>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</si>
  <si>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</si>
  <si>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</si>
  <si>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</si>
  <si>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</si>
  <si>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</si>
  <si>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</si>
  <si>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</si>
  <si>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</si>
  <si>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</si>
  <si>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</si>
  <si>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</si>
  <si>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</si>
  <si>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</si>
  <si>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</si>
  <si>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</si>
  <si>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</si>
  <si>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</si>
  <si>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</si>
  <si>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</si>
  <si>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</si>
  <si>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</si>
  <si>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</si>
  <si>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</si>
  <si>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</si>
  <si>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</si>
  <si>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</si>
  <si>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</si>
  <si>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</si>
  <si>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</si>
  <si>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</si>
  <si>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</si>
  <si>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</si>
  <si>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</si>
  <si>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</si>
  <si>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</si>
  <si>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</si>
  <si>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</si>
  <si>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</si>
  <si>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</si>
  <si>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</si>
  <si>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</si>
  <si>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</si>
  <si>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</si>
  <si>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</si>
  <si>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</si>
  <si>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</si>
  <si>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</si>
  <si>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</si>
  <si>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</si>
  <si>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</si>
  <si>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</si>
  <si>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</si>
  <si>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</si>
  <si>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</si>
  <si>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</si>
  <si>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</si>
  <si>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</si>
  <si>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</si>
  <si>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</si>
  <si>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</si>
  <si>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</si>
  <si>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</si>
  <si>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</si>
  <si>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</si>
  <si>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</si>
  <si>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</si>
  <si>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</si>
  <si>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</si>
  <si>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</si>
  <si>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</si>
  <si>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</si>
  <si>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</si>
  <si>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</si>
  <si>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</si>
  <si>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</si>
  <si>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</si>
  <si>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</si>
  <si>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</si>
  <si>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</si>
  <si>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</si>
  <si>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</si>
  <si>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</si>
  <si>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</si>
  <si>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</si>
  <si>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</si>
  <si>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</si>
  <si>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</si>
  <si>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</si>
  <si>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</si>
  <si>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</si>
  <si>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</si>
  <si>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</si>
  <si>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</si>
  <si>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</si>
  <si>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</si>
  <si>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</si>
  <si>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</si>
  <si>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</si>
  <si>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</si>
  <si>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</si>
  <si>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</si>
  <si>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</si>
  <si>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</si>
  <si>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</si>
  <si>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</si>
  <si>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</si>
  <si>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</si>
  <si>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</si>
  <si>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</si>
  <si>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</si>
  <si>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</si>
  <si>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</si>
  <si>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</si>
  <si>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</si>
  <si>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</si>
  <si>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</si>
  <si>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</si>
  <si>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</si>
  <si>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</si>
  <si>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</si>
  <si>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</si>
  <si>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</si>
  <si>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</si>
  <si>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</si>
  <si>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</si>
  <si>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</si>
  <si>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</si>
  <si>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</si>
  <si>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</si>
  <si>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</si>
  <si>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</si>
  <si>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</si>
  <si>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</si>
  <si>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</si>
  <si>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</si>
  <si>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</si>
  <si>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</si>
  <si>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</si>
  <si>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</si>
  <si>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</si>
  <si>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</si>
  <si>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</si>
  <si>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</si>
  <si>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</si>
  <si>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</si>
  <si>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</si>
  <si>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</si>
  <si>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</si>
  <si>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</si>
  <si>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</si>
  <si>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</si>
  <si>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</si>
  <si>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</si>
  <si>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</si>
  <si>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</si>
  <si>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</si>
  <si>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</si>
  <si>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</si>
  <si>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</si>
  <si>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</si>
  <si>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</si>
  <si>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</si>
  <si>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</si>
  <si>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</si>
  <si>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</si>
  <si>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</si>
  <si>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</si>
  <si>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</si>
  <si>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</si>
  <si>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</si>
  <si>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</si>
  <si>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</si>
  <si>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</si>
  <si>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</si>
  <si>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</si>
  <si>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</si>
  <si>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</si>
  <si>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</si>
  <si>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</si>
  <si>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</si>
  <si>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</si>
  <si>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</si>
  <si>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</si>
  <si>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</si>
  <si>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</si>
  <si>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</si>
  <si>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</si>
  <si>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</si>
  <si>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</si>
  <si>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</si>
  <si>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</si>
  <si>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</si>
  <si>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</si>
  <si>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</si>
  <si>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</si>
  <si>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</si>
  <si>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</si>
  <si>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</si>
  <si>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</si>
  <si>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</si>
  <si>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</si>
  <si>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</si>
  <si>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</si>
  <si>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</si>
  <si>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</si>
  <si>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</si>
  <si>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</si>
  <si>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</si>
  <si>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</si>
  <si>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</si>
  <si>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</si>
  <si>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</si>
  <si>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</si>
  <si>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</si>
  <si>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</si>
  <si>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</si>
  <si>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</si>
  <si>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</si>
  <si>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</si>
  <si>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</si>
  <si>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</si>
  <si>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</si>
  <si>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</si>
  <si>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</si>
  <si>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</si>
  <si>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</si>
  <si>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</si>
  <si>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</si>
  <si>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</si>
  <si>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</si>
  <si>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</si>
  <si>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</si>
  <si>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</si>
  <si>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</si>
  <si>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</si>
  <si>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</si>
  <si>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</si>
  <si>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</si>
  <si>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</si>
  <si>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</si>
  <si>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</si>
  <si>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</si>
  <si>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</si>
  <si>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</si>
  <si>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</si>
  <si>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</si>
  <si>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</si>
  <si>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</si>
  <si>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</si>
  <si>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</si>
  <si>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</si>
  <si>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</si>
  <si>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</si>
  <si>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</si>
  <si>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</si>
  <si>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</si>
  <si>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</si>
  <si>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</si>
  <si>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</si>
  <si>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</si>
  <si>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</si>
  <si>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</si>
  <si>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</si>
  <si>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</si>
  <si>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</si>
  <si>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</si>
  <si>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</si>
  <si>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</si>
  <si>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</si>
  <si>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</si>
  <si>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</si>
  <si>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</si>
  <si>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</si>
  <si>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</si>
  <si>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</si>
  <si>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</si>
  <si>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</si>
  <si>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</si>
  <si>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</si>
  <si>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</si>
  <si>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</si>
  <si>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</si>
  <si>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</si>
  <si>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</si>
  <si>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</si>
  <si>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</si>
  <si>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</si>
  <si>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</si>
  <si>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</si>
  <si>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</si>
  <si>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</si>
  <si>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</si>
  <si>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</si>
  <si>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</si>
  <si>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</si>
  <si>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</si>
  <si>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</si>
  <si>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</si>
  <si>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</si>
  <si>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</si>
  <si>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</si>
  <si>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</si>
  <si>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</si>
  <si>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</si>
  <si>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</si>
  <si>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</si>
  <si>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</si>
  <si>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</si>
  <si>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</si>
  <si>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</si>
  <si>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</si>
  <si>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</si>
  <si>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</si>
  <si>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</si>
  <si>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</si>
  <si>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</si>
  <si>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</si>
  <si>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</si>
  <si>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</si>
  <si>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</si>
  <si>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</si>
  <si>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</si>
  <si>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</si>
  <si>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</si>
  <si>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</si>
  <si>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</si>
  <si>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</si>
  <si>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</si>
  <si>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</si>
  <si>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</si>
  <si>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</si>
  <si>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</si>
  <si>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</si>
  <si>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</si>
  <si>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</si>
  <si>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</si>
  <si>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</si>
  <si>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</si>
  <si>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</si>
  <si>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</si>
  <si>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</si>
  <si>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</si>
  <si>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</si>
  <si>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</si>
  <si>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</si>
  <si>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</si>
  <si>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</si>
  <si>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</si>
  <si>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</si>
  <si>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</si>
  <si>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</si>
  <si>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</si>
  <si>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</si>
  <si>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</si>
  <si>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</si>
  <si>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</si>
  <si>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</si>
  <si>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</si>
  <si>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</si>
  <si>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</si>
  <si>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</si>
  <si>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</si>
  <si>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</si>
  <si>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</si>
  <si>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</si>
  <si>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</si>
  <si>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</si>
  <si>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</si>
  <si>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</si>
  <si>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</si>
  <si>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</si>
  <si>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</si>
  <si>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</si>
  <si>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</si>
  <si>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</si>
  <si>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</si>
  <si>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</si>
  <si>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</si>
  <si>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</si>
  <si>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</si>
  <si>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</si>
  <si>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</si>
  <si>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</si>
  <si>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</si>
  <si>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</si>
  <si>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</si>
  <si>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</si>
  <si>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</si>
  <si>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</si>
  <si>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</si>
  <si>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</si>
  <si>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</si>
  <si>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</si>
  <si>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</si>
  <si>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</si>
  <si>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</si>
  <si>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</si>
  <si>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</si>
  <si>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</si>
  <si>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</si>
  <si>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</si>
  <si>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</si>
  <si>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</si>
  <si>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</si>
  <si>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</si>
  <si>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</si>
  <si>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</si>
  <si>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</si>
  <si>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</si>
  <si>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</si>
  <si>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</si>
  <si>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</si>
  <si>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</si>
  <si>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</si>
  <si>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</si>
  <si>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</si>
  <si>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</si>
  <si>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</si>
  <si>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</si>
  <si>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</si>
  <si>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</si>
  <si>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</si>
  <si>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</si>
  <si>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</si>
  <si>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</si>
  <si>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</si>
  <si>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</si>
  <si>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</si>
  <si>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</si>
  <si>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</si>
  <si>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</si>
  <si>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</si>
  <si>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</si>
  <si>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</si>
  <si>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</si>
  <si>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</si>
  <si>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</si>
  <si>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</si>
  <si>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</si>
  <si>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</si>
  <si>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</si>
  <si>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</si>
  <si>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</si>
  <si>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</si>
  <si>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</si>
  <si>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</si>
  <si>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</si>
  <si>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</si>
  <si>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</si>
  <si>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</si>
  <si>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</si>
  <si>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</si>
  <si>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</si>
  <si>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</si>
  <si>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</si>
  <si>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</si>
  <si>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</si>
  <si>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</si>
  <si>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</si>
  <si>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</si>
  <si>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</si>
  <si>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</si>
  <si>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</si>
  <si>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</si>
  <si>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</si>
  <si>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</si>
  <si>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</si>
  <si>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</si>
  <si>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</si>
  <si>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</si>
  <si>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</si>
  <si>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</si>
  <si>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</si>
  <si>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</si>
  <si>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</si>
  <si>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</si>
  <si>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</si>
  <si>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</si>
  <si>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</si>
  <si>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</si>
  <si>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</si>
  <si>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</si>
  <si>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</si>
  <si>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</si>
  <si>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</si>
  <si>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</si>
  <si>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</si>
  <si>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</si>
  <si>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</si>
  <si>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</si>
  <si>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</si>
  <si>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</si>
  <si>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</si>
  <si>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</si>
  <si>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</si>
  <si>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</si>
  <si>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</si>
  <si>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</si>
  <si>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</si>
  <si>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</si>
  <si>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</si>
  <si>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</si>
  <si>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</si>
  <si>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</si>
  <si>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</si>
  <si>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</si>
  <si>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</si>
  <si>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</si>
  <si>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</si>
  <si>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</si>
  <si>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</si>
  <si>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</si>
  <si>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</si>
  <si>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</si>
  <si>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</si>
  <si>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</si>
  <si>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</si>
  <si>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</si>
  <si>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</si>
  <si>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</si>
  <si>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</si>
  <si>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</si>
  <si>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</si>
  <si>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</si>
  <si>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</si>
  <si>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</si>
  <si>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</si>
  <si>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</si>
  <si>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</si>
  <si>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</si>
  <si>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</si>
  <si>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</si>
  <si>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</si>
  <si>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</si>
  <si>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</si>
  <si>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</si>
  <si>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</si>
  <si>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</si>
  <si>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</si>
  <si>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</si>
  <si>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</si>
  <si>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</si>
  <si>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</si>
  <si>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</si>
  <si>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</si>
  <si>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</si>
  <si>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</si>
  <si>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</si>
  <si>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</si>
  <si>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</si>
  <si>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</si>
  <si>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</si>
  <si>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</si>
  <si>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</si>
  <si>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</si>
  <si>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</si>
  <si>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</si>
  <si>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</si>
  <si>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</si>
  <si>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</si>
  <si>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</si>
  <si>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</si>
  <si>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</si>
  <si>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</si>
  <si>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</si>
  <si>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</si>
  <si>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</si>
  <si>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</si>
  <si>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</si>
  <si>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</si>
  <si>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</si>
  <si>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</si>
  <si>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</si>
  <si>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</si>
  <si>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</si>
  <si>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</si>
  <si>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</si>
  <si>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</si>
  <si>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</si>
  <si>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</si>
  <si>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</si>
  <si>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</si>
  <si>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</si>
  <si>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</si>
  <si>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</si>
  <si>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</si>
  <si>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</si>
  <si>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</si>
  <si>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</si>
  <si>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</si>
  <si>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</si>
  <si>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</si>
  <si>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</si>
  <si>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</si>
  <si>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</si>
  <si>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</si>
  <si>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</si>
  <si>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</si>
  <si>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</si>
  <si>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</si>
  <si>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</si>
  <si>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</si>
  <si>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</si>
  <si>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</si>
  <si>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</si>
  <si>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</si>
  <si>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</si>
  <si>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</si>
  <si>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</si>
  <si>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</si>
  <si>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</si>
  <si>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</si>
  <si>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</si>
  <si>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</si>
  <si>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</si>
  <si>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</si>
  <si>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</si>
  <si>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</si>
  <si>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</si>
  <si>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</si>
  <si>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</si>
  <si>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</si>
  <si>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</si>
  <si>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</si>
  <si>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</si>
  <si>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</si>
  <si>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</si>
  <si>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</si>
  <si>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</si>
  <si>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</si>
  <si>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</si>
  <si>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</si>
  <si>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</si>
  <si>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</si>
  <si>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</si>
  <si>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</si>
  <si>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</si>
  <si>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</si>
  <si>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</si>
  <si>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</si>
  <si>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</si>
  <si>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</si>
  <si>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</si>
  <si>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</si>
  <si>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</si>
  <si>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</si>
  <si>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</si>
  <si>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</si>
  <si>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</si>
  <si>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</si>
  <si>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</si>
  <si>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</si>
  <si>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</si>
  <si>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</si>
  <si>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</si>
  <si>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</si>
  <si>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</si>
  <si>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</si>
  <si>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</si>
  <si>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</si>
  <si>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</si>
  <si>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</si>
  <si>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</si>
  <si>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</si>
  <si>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</si>
  <si>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</si>
  <si>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</si>
  <si>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</si>
  <si>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</si>
  <si>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</si>
  <si>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</si>
  <si>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</si>
  <si>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</si>
  <si>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</si>
  <si>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</si>
  <si>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</si>
  <si>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</si>
  <si>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</si>
  <si>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</si>
  <si>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</si>
  <si>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</si>
  <si>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</si>
  <si>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</si>
  <si>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</si>
  <si>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</si>
  <si>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</si>
  <si>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</si>
  <si>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</si>
  <si>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</si>
  <si>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</si>
  <si>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</si>
  <si>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</si>
  <si>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</si>
  <si>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</si>
  <si>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</si>
  <si>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</si>
  <si>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</si>
  <si>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</si>
  <si>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</si>
  <si>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</si>
  <si>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</si>
  <si>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</si>
  <si>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</si>
  <si>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</si>
  <si>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</si>
  <si>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</si>
  <si>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</si>
  <si>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</si>
  <si>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</si>
  <si>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</si>
  <si>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</si>
  <si>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</si>
  <si>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</si>
  <si>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</si>
  <si>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</si>
  <si>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</si>
  <si>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</si>
  <si>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</si>
  <si>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</si>
  <si>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</si>
  <si>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</si>
  <si>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</si>
  <si>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</si>
  <si>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</si>
  <si>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</si>
  <si>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</si>
  <si>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</si>
  <si>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</si>
  <si>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</si>
  <si>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</si>
  <si>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</si>
  <si>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</si>
  <si>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</si>
  <si>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</si>
  <si>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</si>
  <si>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</si>
  <si>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</si>
  <si>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</si>
  <si>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</si>
  <si>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</si>
  <si>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</si>
  <si>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</si>
  <si>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</si>
  <si>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</si>
  <si>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</si>
  <si>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</si>
  <si>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</si>
  <si>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</si>
  <si>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</si>
  <si>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</si>
  <si>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</si>
  <si>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</si>
  <si>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</si>
  <si>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</si>
  <si>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</si>
  <si>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</si>
  <si>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</si>
  <si>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</si>
  <si>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</si>
  <si>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</si>
  <si>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</si>
  <si>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</si>
  <si>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</si>
  <si>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</si>
  <si>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</si>
  <si>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</si>
  <si>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</si>
  <si>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</si>
  <si>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</si>
  <si>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</si>
  <si>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</si>
  <si>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</si>
  <si>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</si>
  <si>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</si>
  <si>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</si>
  <si>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</si>
  <si>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</si>
  <si>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</si>
  <si>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</si>
  <si>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</si>
  <si>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</si>
  <si>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</si>
  <si>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</si>
  <si>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</si>
  <si>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</si>
  <si>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</si>
  <si>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</si>
  <si>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</si>
  <si>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</si>
  <si>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</si>
  <si>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</si>
  <si>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</si>
  <si>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</si>
  <si>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</si>
  <si>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</si>
  <si>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</si>
  <si>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</si>
  <si>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</si>
  <si>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</si>
  <si>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</si>
  <si>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</si>
  <si>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</si>
  <si>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</si>
  <si>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</si>
  <si>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</si>
  <si>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</si>
  <si>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</si>
  <si>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</si>
  <si>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</si>
  <si>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</si>
  <si>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</si>
  <si>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</si>
  <si>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</si>
  <si>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</si>
  <si>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</si>
  <si>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</si>
  <si>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</si>
  <si>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</si>
  <si>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</si>
  <si>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</si>
  <si>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</si>
  <si>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</si>
  <si>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</si>
  <si>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</si>
  <si>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</si>
  <si>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</si>
  <si>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</si>
  <si>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</si>
  <si>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</si>
  <si>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</si>
  <si>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</si>
  <si>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</si>
  <si>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</si>
  <si>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</si>
  <si>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</si>
  <si>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</si>
  <si>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</si>
  <si>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</si>
  <si>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</si>
  <si>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</si>
  <si>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</si>
  <si>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</si>
  <si>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</si>
  <si>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</si>
  <si>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</si>
  <si>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</si>
  <si>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</si>
  <si>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</si>
  <si>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</si>
  <si>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</si>
  <si>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</si>
  <si>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</si>
  <si>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</si>
  <si>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</si>
  <si>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</si>
  <si>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</si>
  <si>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</si>
  <si>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</si>
  <si>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</si>
  <si>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</si>
  <si>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</si>
  <si>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</si>
  <si>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</si>
  <si>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</si>
  <si>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</si>
  <si>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</si>
  <si>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</si>
  <si>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</si>
  <si>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</si>
  <si>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</si>
  <si>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</si>
  <si>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</si>
  <si>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</si>
  <si>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</si>
  <si>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</si>
  <si>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</si>
  <si>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</si>
  <si>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</si>
  <si>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</si>
  <si>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</si>
  <si>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</si>
  <si>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</si>
  <si>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</si>
  <si>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</si>
  <si>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</si>
  <si>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</si>
  <si>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</si>
  <si>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</si>
  <si>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</si>
  <si>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</si>
  <si>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</si>
  <si>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</si>
  <si>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</si>
  <si>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</si>
  <si>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</si>
  <si>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</si>
  <si>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</si>
  <si>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</si>
  <si>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</si>
  <si>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</si>
  <si>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</si>
  <si>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</si>
  <si>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</si>
  <si>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</si>
  <si>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</si>
  <si>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</si>
  <si>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</si>
  <si>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</si>
  <si>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</si>
  <si>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</si>
  <si>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</si>
  <si>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</si>
  <si>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</si>
  <si>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</si>
  <si>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</si>
  <si>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</si>
  <si>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</si>
  <si>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</si>
  <si>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</si>
  <si>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</si>
  <si>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</si>
  <si>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</si>
  <si>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</si>
  <si>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</si>
  <si>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</si>
  <si>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</si>
  <si>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</si>
  <si>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</si>
  <si>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</si>
  <si>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</si>
  <si>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</si>
  <si>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</si>
  <si>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</si>
  <si>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</si>
  <si>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</si>
  <si>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</si>
  <si>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</si>
  <si>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</si>
  <si>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</si>
  <si>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</si>
  <si>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</si>
  <si>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</si>
  <si>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</si>
  <si>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</si>
  <si>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</si>
  <si>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</si>
  <si>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</si>
  <si>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</si>
  <si>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</si>
  <si>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</si>
  <si>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</si>
  <si>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</si>
  <si>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</si>
  <si>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</si>
  <si>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</si>
  <si>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</si>
  <si>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</si>
  <si>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</si>
  <si>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</si>
  <si>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</si>
  <si>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</si>
  <si>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</si>
  <si>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</si>
  <si>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</si>
  <si>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</si>
  <si>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</si>
  <si>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</si>
  <si>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</si>
  <si>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</si>
  <si>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</si>
  <si>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</si>
  <si>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</si>
  <si>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</si>
  <si>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</si>
  <si>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</si>
  <si>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</si>
  <si>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</si>
  <si>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</si>
  <si>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</si>
  <si>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</si>
  <si>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</si>
  <si>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</si>
  <si>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</si>
  <si>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</si>
  <si>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</si>
  <si>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</si>
  <si>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</si>
  <si>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</si>
  <si>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</si>
  <si>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</si>
  <si>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</si>
  <si>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</si>
  <si>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</si>
  <si>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</si>
  <si>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</si>
  <si>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</si>
  <si>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</si>
  <si>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</si>
  <si>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</si>
  <si>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</si>
  <si>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</si>
  <si>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</si>
  <si>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</si>
  <si>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</si>
  <si>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</si>
  <si>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</si>
  <si>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</si>
  <si>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</si>
  <si>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</si>
  <si>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</si>
  <si>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</si>
  <si>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</si>
  <si>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</si>
  <si>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</si>
  <si>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</si>
  <si>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</si>
  <si>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</si>
  <si>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</si>
  <si>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</si>
  <si>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</si>
  <si>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</si>
  <si>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</si>
  <si>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</si>
  <si>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</si>
  <si>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</si>
  <si>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</si>
  <si>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</si>
  <si>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</si>
  <si>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</si>
  <si>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</si>
  <si>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</si>
  <si>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</si>
  <si>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</si>
  <si>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</si>
  <si>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</si>
  <si>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</si>
  <si>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</si>
  <si>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</si>
  <si>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</si>
  <si>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</si>
  <si>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</si>
  <si>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</si>
  <si>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</si>
  <si>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</si>
  <si>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</si>
  <si>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</si>
  <si>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</si>
  <si>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</si>
  <si>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</si>
  <si>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</si>
  <si>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</si>
  <si>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</si>
  <si>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</si>
  <si>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</si>
  <si>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</si>
  <si>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</si>
  <si>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</si>
  <si>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</si>
  <si>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</si>
  <si>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</si>
  <si>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</si>
  <si>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</si>
  <si>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</si>
  <si>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</si>
  <si>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</si>
  <si>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</si>
  <si>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</si>
  <si>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</si>
  <si>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</si>
  <si>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</si>
  <si>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</si>
  <si>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</si>
  <si>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</si>
  <si>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</si>
  <si>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</si>
  <si>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</si>
  <si>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</si>
  <si>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</si>
  <si>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</si>
  <si>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</si>
  <si>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</si>
  <si>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</si>
  <si>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</si>
  <si>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</si>
  <si>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</si>
  <si>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</si>
  <si>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</si>
  <si>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</si>
  <si>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</si>
  <si>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</si>
  <si>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</si>
  <si>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</si>
  <si>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</si>
  <si>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</si>
  <si>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</si>
  <si>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</si>
  <si>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</si>
  <si>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</si>
  <si>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</si>
  <si>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</si>
  <si>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</si>
  <si>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</si>
  <si>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</si>
  <si>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</si>
  <si>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</si>
  <si>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</si>
  <si>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</si>
  <si>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</si>
  <si>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</si>
  <si>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</si>
  <si>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</si>
  <si>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</si>
  <si>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</si>
  <si>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</si>
  <si>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</si>
  <si>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</si>
  <si>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</si>
  <si>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</si>
  <si>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</si>
  <si>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</si>
  <si>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</si>
  <si>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</si>
  <si>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</si>
  <si>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</si>
  <si>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</si>
  <si>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</si>
  <si>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</si>
  <si>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</si>
  <si>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</si>
  <si>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</si>
  <si>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</si>
  <si>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</si>
  <si>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</si>
  <si>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</si>
  <si>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</si>
  <si>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</si>
  <si>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</si>
  <si>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</si>
  <si>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</si>
  <si>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</si>
  <si>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</si>
  <si>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</si>
  <si>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</si>
  <si>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</si>
  <si>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</si>
  <si>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</si>
  <si>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</si>
  <si>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</si>
  <si>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</si>
  <si>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</si>
  <si>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</si>
  <si>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</si>
  <si>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</si>
  <si>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</si>
  <si>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</si>
  <si>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</si>
  <si>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</si>
  <si>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</si>
  <si>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</si>
  <si>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</si>
  <si>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</si>
  <si>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</si>
  <si>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</si>
  <si>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</si>
  <si>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</si>
  <si>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</si>
  <si>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</si>
  <si>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</si>
  <si>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</si>
  <si>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</si>
  <si>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</si>
  <si>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</si>
  <si>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</si>
  <si>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</si>
  <si>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</si>
  <si>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</si>
  <si>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</si>
  <si>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</si>
  <si>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</si>
  <si>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</si>
  <si>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</si>
  <si>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</si>
  <si>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</si>
  <si>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</si>
  <si>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</si>
  <si>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</si>
  <si>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</si>
  <si>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</si>
  <si>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</si>
  <si>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</si>
  <si>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</si>
  <si>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</si>
  <si>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</si>
  <si>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</si>
  <si>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</si>
  <si>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</si>
  <si>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</si>
  <si>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</si>
  <si>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</si>
  <si>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</si>
  <si>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</si>
  <si>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</si>
  <si>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</si>
  <si>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</si>
  <si>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</si>
  <si>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</si>
  <si>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</si>
  <si>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</si>
  <si>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</si>
  <si>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</si>
  <si>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</si>
  <si>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</si>
  <si>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</si>
  <si>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</si>
  <si>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</si>
  <si>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</si>
  <si>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</si>
  <si>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</si>
  <si>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</si>
  <si>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</si>
  <si>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</si>
  <si>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</si>
  <si>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</si>
  <si>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</si>
  <si>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</si>
  <si>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</si>
  <si>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</si>
  <si>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</si>
  <si>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</si>
  <si>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</si>
  <si>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</si>
  <si>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</si>
  <si>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</si>
  <si>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</si>
  <si>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</si>
  <si>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</si>
  <si>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</si>
  <si>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</si>
  <si>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</si>
  <si>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</si>
  <si>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</si>
  <si>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</si>
  <si>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</si>
  <si>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</si>
  <si>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</si>
  <si>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</si>
  <si>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</si>
  <si>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</si>
  <si>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</si>
  <si>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</si>
  <si>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</si>
  <si>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</si>
  <si>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</si>
  <si>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</si>
  <si>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</si>
  <si>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</si>
  <si>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</si>
  <si>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</si>
  <si>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</si>
  <si>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</si>
  <si>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</si>
  <si>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</si>
  <si>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</si>
  <si>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</si>
  <si>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</si>
  <si>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</si>
  <si>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</si>
  <si>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</si>
  <si>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</si>
  <si>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</si>
  <si>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</si>
  <si>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</si>
  <si>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</si>
  <si>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</si>
  <si>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</si>
  <si>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</si>
  <si>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</si>
  <si>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</si>
  <si>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</si>
  <si>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</si>
  <si>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</si>
  <si>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</si>
  <si>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</si>
  <si>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</si>
  <si>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</si>
  <si>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</si>
  <si>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</si>
  <si>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</si>
  <si>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</si>
  <si>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</si>
  <si>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</si>
  <si>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</si>
  <si>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</si>
  <si>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</si>
  <si>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</si>
  <si>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</si>
  <si>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</si>
  <si>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</si>
  <si>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</si>
  <si>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</si>
  <si>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</si>
  <si>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</si>
  <si>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</si>
  <si>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</si>
  <si>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</si>
  <si>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</si>
  <si>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</si>
  <si>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</si>
  <si>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</si>
  <si>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</si>
  <si>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</si>
  <si>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</si>
  <si>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</si>
  <si>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</si>
  <si>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</si>
  <si>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</si>
  <si>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</si>
  <si>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</si>
  <si>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</si>
  <si>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</si>
  <si>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</si>
  <si>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</si>
  <si>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</si>
  <si>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</si>
  <si>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</si>
  <si>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</si>
  <si>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</si>
  <si>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</si>
  <si>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</si>
  <si>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</si>
  <si>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</si>
  <si>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</si>
  <si>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</si>
  <si>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</si>
  <si>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</si>
  <si>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</si>
  <si>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</si>
  <si>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</si>
  <si>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</si>
  <si>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</si>
  <si>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</si>
  <si>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</si>
  <si>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</si>
  <si>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</si>
  <si>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</si>
  <si>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</si>
  <si>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</si>
  <si>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</si>
  <si>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</si>
  <si>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</si>
  <si>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</si>
  <si>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</si>
  <si>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</si>
  <si>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</si>
  <si>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</si>
  <si>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</si>
  <si>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</si>
  <si>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</si>
  <si>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</si>
  <si>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</si>
  <si>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</si>
  <si>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</si>
  <si>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</si>
  <si>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</si>
  <si>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</si>
  <si>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</si>
  <si>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</si>
  <si>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</si>
  <si>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</si>
  <si>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</si>
  <si>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</si>
  <si>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</si>
  <si>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</si>
  <si>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</si>
  <si>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</si>
  <si>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</si>
  <si>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</si>
  <si>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</si>
  <si>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</si>
  <si>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</si>
  <si>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</si>
  <si>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</si>
  <si>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</si>
  <si>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</si>
  <si>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</si>
  <si>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</si>
  <si>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</si>
  <si>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</si>
  <si>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</si>
  <si>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</si>
  <si>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</si>
  <si>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</si>
  <si>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</si>
  <si>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</si>
  <si>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</si>
  <si>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</si>
  <si>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</si>
  <si>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</si>
  <si>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</si>
  <si>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</si>
  <si>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</si>
  <si>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</si>
  <si>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</si>
  <si>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</si>
  <si>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</si>
  <si>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</si>
  <si>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</si>
  <si>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</si>
  <si>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</si>
  <si>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</si>
  <si>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</si>
  <si>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</si>
  <si>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</si>
  <si>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</si>
  <si>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</si>
  <si>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</si>
  <si>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</si>
  <si>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</si>
  <si>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</si>
  <si>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</si>
  <si>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</si>
  <si>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</si>
  <si>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</si>
  <si>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</si>
  <si>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</si>
  <si>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</si>
  <si>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</si>
  <si>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</si>
  <si>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</si>
  <si>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</si>
  <si>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</si>
  <si>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</si>
  <si>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</si>
  <si>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</si>
  <si>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</si>
  <si>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</si>
  <si>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</si>
  <si>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</si>
  <si>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</si>
  <si>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</si>
  <si>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</si>
  <si>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</si>
  <si>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</si>
  <si>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</si>
  <si>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</si>
  <si>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</si>
  <si>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</si>
  <si>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</si>
  <si>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</si>
  <si>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</si>
  <si>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</si>
  <si>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</si>
  <si>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</si>
  <si>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</si>
  <si>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</si>
  <si>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</si>
  <si>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</si>
  <si>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</si>
  <si>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</si>
  <si>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</si>
  <si>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</si>
  <si>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</si>
  <si>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</si>
  <si>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</si>
  <si>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</si>
  <si>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</si>
  <si>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</si>
  <si>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</si>
  <si>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</si>
  <si>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</si>
  <si>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</si>
  <si>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</si>
  <si>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</si>
  <si>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</si>
  <si>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</si>
  <si>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</si>
  <si>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</si>
  <si>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</si>
  <si>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</si>
  <si>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</si>
  <si>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</si>
  <si>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</si>
  <si>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</si>
  <si>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</si>
  <si>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</si>
  <si>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</si>
  <si>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</si>
  <si>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</si>
  <si>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</si>
  <si>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</si>
  <si>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</si>
  <si>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</si>
  <si>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</si>
  <si>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</si>
  <si>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</si>
  <si>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</si>
  <si>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</si>
  <si>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</si>
  <si>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</si>
  <si>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</si>
  <si>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</si>
  <si>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</si>
  <si>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</si>
  <si>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</si>
  <si>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</si>
  <si>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</si>
  <si>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</si>
  <si>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</si>
  <si>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</si>
  <si>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</si>
  <si>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</si>
  <si>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</si>
  <si>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</si>
  <si>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</si>
  <si>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</si>
  <si>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</si>
  <si>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</si>
  <si>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</si>
  <si>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</si>
  <si>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</si>
  <si>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</si>
  <si>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</si>
  <si>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</si>
  <si>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</si>
  <si>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</si>
  <si>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</si>
  <si>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</si>
  <si>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</si>
  <si>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</si>
  <si>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</si>
  <si>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</si>
  <si>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</si>
  <si>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</si>
  <si>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</si>
  <si>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</si>
  <si>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</si>
  <si>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</si>
  <si>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</si>
  <si>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</si>
  <si>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</si>
  <si>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</si>
  <si>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</si>
  <si>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</si>
  <si>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</si>
  <si>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</si>
  <si>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</si>
  <si>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</si>
  <si>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</si>
  <si>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</si>
  <si>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</si>
  <si>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</si>
  <si>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</si>
  <si>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</si>
  <si>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</si>
  <si>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</si>
  <si>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</si>
  <si>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</si>
  <si>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</si>
  <si>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</si>
  <si>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</si>
  <si>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</si>
  <si>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</si>
  <si>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</si>
  <si>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</si>
  <si>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</si>
  <si>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</si>
  <si>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</si>
  <si>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</si>
  <si>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</si>
  <si>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</si>
  <si>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</si>
  <si>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</si>
  <si>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</si>
  <si>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</si>
  <si>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</si>
  <si>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</si>
  <si>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</si>
  <si>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</si>
  <si>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</si>
  <si>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</si>
  <si>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</si>
  <si>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</si>
  <si>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</si>
  <si>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</si>
  <si>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</si>
  <si>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</si>
  <si>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</si>
  <si>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</si>
  <si>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</si>
  <si>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</si>
  <si>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</si>
  <si>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</si>
  <si>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</si>
  <si>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</si>
  <si>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</si>
  <si>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</si>
  <si>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</si>
  <si>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</si>
  <si>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</si>
  <si>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</si>
  <si>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</si>
  <si>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</si>
  <si>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</si>
  <si>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</si>
  <si>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</si>
  <si>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</si>
  <si>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</si>
  <si>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</si>
  <si>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</si>
  <si>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</si>
  <si>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</si>
  <si>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</si>
  <si>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</si>
  <si>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</si>
  <si>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</si>
  <si>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</si>
  <si>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</si>
  <si>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</si>
  <si>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</si>
  <si>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</si>
  <si>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</si>
  <si>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</si>
  <si>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</si>
  <si>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</si>
  <si>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</si>
  <si>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</si>
  <si>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</si>
  <si>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</si>
  <si>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</si>
  <si>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</si>
  <si>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</si>
  <si>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</si>
  <si>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</si>
  <si>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</si>
  <si>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</si>
  <si>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</si>
  <si>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</si>
  <si>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</si>
  <si>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</si>
  <si>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</si>
  <si>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</si>
  <si>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</si>
  <si>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</si>
  <si>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</si>
  <si>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</si>
  <si>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</si>
  <si>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</si>
  <si>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</si>
  <si>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</si>
  <si>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</si>
  <si>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</si>
  <si>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</si>
  <si>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</si>
  <si>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</si>
  <si>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</si>
  <si>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</si>
  <si>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</si>
  <si>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</si>
  <si>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</si>
  <si>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</si>
  <si>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</si>
  <si>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</si>
  <si>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</si>
  <si>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</si>
  <si>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</si>
  <si>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</si>
  <si>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</si>
  <si>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</si>
  <si>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</si>
  <si>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</si>
  <si>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</si>
  <si>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</si>
  <si>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</si>
  <si>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</si>
  <si>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</si>
  <si>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</si>
  <si>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</si>
  <si>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</si>
  <si>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</si>
  <si>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</si>
  <si>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</si>
  <si>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</si>
  <si>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</si>
  <si>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</si>
  <si>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</si>
  <si>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</si>
  <si>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</si>
  <si>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</si>
  <si>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</si>
  <si>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</si>
  <si>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</si>
  <si>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</si>
  <si>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</si>
  <si>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</si>
  <si>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</si>
  <si>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</si>
  <si>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</si>
  <si>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</si>
  <si>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</si>
  <si>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</si>
  <si>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</si>
  <si>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</si>
  <si>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</si>
  <si>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</si>
  <si>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</si>
  <si>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</si>
  <si>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</si>
  <si>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</si>
  <si>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</si>
  <si>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</si>
  <si>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</si>
  <si>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</si>
  <si>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</si>
  <si>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</si>
  <si>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</si>
  <si>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</si>
  <si>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</si>
  <si>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</si>
  <si>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</si>
  <si>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</si>
  <si>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</si>
  <si>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</si>
  <si>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</si>
  <si>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</si>
  <si>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</si>
  <si>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</si>
  <si>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</si>
  <si>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</si>
  <si>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</si>
  <si>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</si>
  <si>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</si>
  <si>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</si>
  <si>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</si>
  <si>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</si>
  <si>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</si>
  <si>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</si>
  <si>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</si>
  <si>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</si>
  <si>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</si>
  <si>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</si>
  <si>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</si>
  <si>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</si>
  <si>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</si>
  <si>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</si>
  <si>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</si>
  <si>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</si>
  <si>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</si>
  <si>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</si>
  <si>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</si>
  <si>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</si>
  <si>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</si>
  <si>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</si>
  <si>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</si>
  <si>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</si>
  <si>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</si>
  <si>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</si>
  <si>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</si>
  <si>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</si>
  <si>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</si>
  <si>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</si>
  <si>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</si>
  <si>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</si>
  <si>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</si>
  <si>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</si>
  <si>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</si>
  <si>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</si>
  <si>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</si>
  <si>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</si>
  <si>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</si>
  <si>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</si>
  <si>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</si>
  <si>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</si>
  <si>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</si>
  <si>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</si>
  <si>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</si>
  <si>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</si>
  <si>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</si>
  <si>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</si>
  <si>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</si>
  <si>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</si>
  <si>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</si>
  <si>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</si>
  <si>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</si>
  <si>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</si>
  <si>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</si>
  <si>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</si>
  <si>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</si>
  <si>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</si>
  <si>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</si>
  <si>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</si>
  <si>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</si>
  <si>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</si>
  <si>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</si>
  <si>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</si>
  <si>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</si>
  <si>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</si>
  <si>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</si>
  <si>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</si>
  <si>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</si>
  <si>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</si>
  <si>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</si>
  <si>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</si>
  <si>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</si>
  <si>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</si>
  <si>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</si>
  <si>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</si>
  <si>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</si>
  <si>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</si>
  <si>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</si>
  <si>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</si>
  <si>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</si>
  <si>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</si>
  <si>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</si>
  <si>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</si>
  <si>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</si>
  <si>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</si>
  <si>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</si>
  <si>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</si>
  <si>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</si>
  <si>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</si>
  <si>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</si>
  <si>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</si>
  <si>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</si>
  <si>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</si>
  <si>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</si>
  <si>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</si>
  <si>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</si>
  <si>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</si>
  <si>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</si>
  <si>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</si>
  <si>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</si>
  <si>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</si>
  <si>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</si>
  <si>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</si>
  <si>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</si>
  <si>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</si>
  <si>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</si>
  <si>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</si>
  <si>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</si>
  <si>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</si>
  <si>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</si>
  <si>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</si>
  <si>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</si>
  <si>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</si>
  <si>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</si>
  <si>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</si>
  <si>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</si>
  <si>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</si>
  <si>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</si>
  <si>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</si>
  <si>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</si>
  <si>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</si>
  <si>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</si>
  <si>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</si>
  <si>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</si>
  <si>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</si>
  <si>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</si>
  <si>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</si>
  <si>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</si>
  <si>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</si>
  <si>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</si>
  <si>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</si>
  <si>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</si>
  <si>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</si>
  <si>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</si>
  <si>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</si>
  <si>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</si>
  <si>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</si>
  <si>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</si>
  <si>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</si>
  <si>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</si>
  <si>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</si>
  <si>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</si>
  <si>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</si>
  <si>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</si>
  <si>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</si>
  <si>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</si>
  <si>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</si>
  <si>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</si>
  <si>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</si>
  <si>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</si>
  <si>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</si>
  <si>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</si>
  <si>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</si>
  <si>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</si>
  <si>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</si>
  <si>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</si>
  <si>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</si>
  <si>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</si>
  <si>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</si>
  <si>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</si>
  <si>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</si>
  <si>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</si>
  <si>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</si>
  <si>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</si>
  <si>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</si>
  <si>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</si>
  <si>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</si>
  <si>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</si>
  <si>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</si>
  <si>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</si>
  <si>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</si>
  <si>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</si>
  <si>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</si>
  <si>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</si>
  <si>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</si>
  <si>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</si>
  <si>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</si>
  <si>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</si>
  <si>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</si>
  <si>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</si>
  <si>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</si>
  <si>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</si>
  <si>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</si>
  <si>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</si>
  <si>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</si>
  <si>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</si>
  <si>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</si>
  <si>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</si>
  <si>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</si>
  <si>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</si>
  <si>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</si>
  <si>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</si>
  <si>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</si>
  <si>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</si>
  <si>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</si>
  <si>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</si>
  <si>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</si>
  <si>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</si>
  <si>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</si>
  <si>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</si>
  <si>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</si>
  <si>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</si>
  <si>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</si>
  <si>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</si>
  <si>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</si>
  <si>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</si>
  <si>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</si>
  <si>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</si>
  <si>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</si>
  <si>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</si>
  <si>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</si>
  <si>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</si>
  <si>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</si>
  <si>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</si>
  <si>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</si>
  <si>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</si>
  <si>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</si>
  <si>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</si>
  <si>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</si>
  <si>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</si>
  <si>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</si>
  <si>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</si>
  <si>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</si>
  <si>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</si>
  <si>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</si>
  <si>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</si>
  <si>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</si>
  <si>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</si>
  <si>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</si>
  <si>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</si>
  <si>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</si>
  <si>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</si>
  <si>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</si>
  <si>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</si>
  <si>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</si>
  <si>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</si>
  <si>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</si>
  <si>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</si>
  <si>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</si>
  <si>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</si>
  <si>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</si>
  <si>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</si>
  <si>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</si>
  <si>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</si>
  <si>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</si>
  <si>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</si>
  <si>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</si>
  <si>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</si>
  <si>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</si>
  <si>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</si>
  <si>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</si>
  <si>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</si>
  <si>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</si>
  <si>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</si>
  <si>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</si>
  <si>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</si>
  <si>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</si>
  <si>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</si>
  <si>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</si>
  <si>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</si>
  <si>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</si>
  <si>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</si>
  <si>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</si>
  <si>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</si>
  <si>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</si>
  <si>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</si>
  <si>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</si>
  <si>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</si>
  <si>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</si>
  <si>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</si>
  <si>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</si>
  <si>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</si>
  <si>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</si>
  <si>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</si>
  <si>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</si>
  <si>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</si>
  <si>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</si>
  <si>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</si>
  <si>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</si>
  <si>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</si>
  <si>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</si>
  <si>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</si>
  <si>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</si>
  <si>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</si>
  <si>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</si>
  <si>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</si>
  <si>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</si>
  <si>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</si>
  <si>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</si>
  <si>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</si>
  <si>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</si>
  <si>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</si>
  <si>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</si>
  <si>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</si>
  <si>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</si>
  <si>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</si>
  <si>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</si>
  <si>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</si>
  <si>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</si>
  <si>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</si>
  <si>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</si>
  <si>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</si>
  <si>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</si>
  <si>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</si>
  <si>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</si>
  <si>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</si>
  <si>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</si>
  <si>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</si>
  <si>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</si>
  <si>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</si>
  <si>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</si>
  <si>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</si>
  <si>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</si>
  <si>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</si>
  <si>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</si>
  <si>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</si>
  <si>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</si>
  <si>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</si>
  <si>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</si>
  <si>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</si>
  <si>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</si>
  <si>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</si>
  <si>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</si>
  <si>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</si>
  <si>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</si>
  <si>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</si>
  <si>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</si>
  <si>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</si>
  <si>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</si>
  <si>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</si>
  <si>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</si>
  <si>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</si>
  <si>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</si>
  <si>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</si>
  <si>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</si>
  <si>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</si>
  <si>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</si>
  <si>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</si>
  <si>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</si>
  <si>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</si>
  <si>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</si>
  <si>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</si>
  <si>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</si>
  <si>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</si>
  <si>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</si>
  <si>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</si>
  <si>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</si>
  <si>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</si>
  <si>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</si>
  <si>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</si>
  <si>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</si>
  <si>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</si>
  <si>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</si>
  <si>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</si>
  <si>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</si>
  <si>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</si>
  <si>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</si>
  <si>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</si>
  <si>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</si>
  <si>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</si>
  <si>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</si>
  <si>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</si>
  <si>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</si>
  <si>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</si>
  <si>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</si>
  <si>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</si>
  <si>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</si>
  <si>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</si>
  <si>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</si>
  <si>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</si>
  <si>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</si>
  <si>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</si>
  <si>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</si>
  <si>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</si>
  <si>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</si>
  <si>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</si>
  <si>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</si>
  <si>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</si>
  <si>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</si>
  <si>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</si>
  <si>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</si>
  <si>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</si>
  <si>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</si>
  <si>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</si>
  <si>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</si>
  <si>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</si>
  <si>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</si>
  <si>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</si>
  <si>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</si>
  <si>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</si>
  <si>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</si>
  <si>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</si>
  <si>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</si>
  <si>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</si>
  <si>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</si>
  <si>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</si>
  <si>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</si>
  <si>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</si>
  <si>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</si>
  <si>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</si>
  <si>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</si>
  <si>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</si>
  <si>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</si>
  <si>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</si>
  <si>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</si>
  <si>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</si>
  <si>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</si>
  <si>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</si>
  <si>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</si>
  <si>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</si>
  <si>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</si>
  <si>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</si>
  <si>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</si>
  <si>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</si>
  <si>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</si>
  <si>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</si>
  <si>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</si>
  <si>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</si>
  <si>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</si>
  <si>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</si>
  <si>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</si>
  <si>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</si>
  <si>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</si>
  <si>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</si>
  <si>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</si>
  <si>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</si>
  <si>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</si>
  <si>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</si>
  <si>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</si>
  <si>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</si>
  <si>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</si>
  <si>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</si>
  <si>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</si>
  <si>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</si>
  <si>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</si>
  <si>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</si>
  <si>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</si>
  <si>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</si>
  <si>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</si>
  <si>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</si>
  <si>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</si>
  <si>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</si>
  <si>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</si>
  <si>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</si>
  <si>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</si>
  <si>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</si>
  <si>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</si>
  <si>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</si>
  <si>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</si>
  <si>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</si>
  <si>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</si>
  <si>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</si>
  <si>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</si>
  <si>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</si>
  <si>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</si>
  <si>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</si>
  <si>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</si>
  <si>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</si>
  <si>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</si>
  <si>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</si>
  <si>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</si>
  <si>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</si>
  <si>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</si>
  <si>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</si>
  <si>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</si>
  <si>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</si>
  <si>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</si>
  <si>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</si>
  <si>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</si>
  <si>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</si>
  <si>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</si>
  <si>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</si>
  <si>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</si>
  <si>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</si>
  <si>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</si>
  <si>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</si>
  <si>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</si>
  <si>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</si>
  <si>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</si>
  <si>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</si>
  <si>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</si>
  <si>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</si>
  <si>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</si>
  <si>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</si>
  <si>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</si>
  <si>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</si>
  <si>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</si>
  <si>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</si>
  <si>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</si>
  <si>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</si>
  <si>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</si>
  <si>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</si>
  <si>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</si>
  <si>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</si>
  <si>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</si>
  <si>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</si>
  <si>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</si>
  <si>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</si>
  <si>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</si>
  <si>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</si>
  <si>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</si>
  <si>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</si>
  <si>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</si>
  <si>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</si>
  <si>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</si>
  <si>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</si>
  <si>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</si>
  <si>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</si>
  <si>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</si>
  <si>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</si>
  <si>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</si>
  <si>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</si>
  <si>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</si>
  <si>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</si>
  <si>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</si>
  <si>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</si>
  <si>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</si>
  <si>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</si>
  <si>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</si>
  <si>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</si>
  <si>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</si>
  <si>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</si>
  <si>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</si>
  <si>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</si>
  <si>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</si>
  <si>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</si>
  <si>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</si>
  <si>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</si>
  <si>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</si>
  <si>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</si>
  <si>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</si>
  <si>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</si>
  <si>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</si>
  <si>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</si>
  <si>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</si>
  <si>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</si>
  <si>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</si>
  <si>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</si>
  <si>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</si>
  <si>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</si>
  <si>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</si>
  <si>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</si>
  <si>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</si>
  <si>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</si>
  <si>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</si>
  <si>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</si>
  <si>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</si>
  <si>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</si>
  <si>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</si>
  <si>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</si>
  <si>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</si>
  <si>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</si>
  <si>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</si>
  <si>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</si>
  <si>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</si>
  <si>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</si>
  <si>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</si>
  <si>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</si>
  <si>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</si>
  <si>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</si>
  <si>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</si>
  <si>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</si>
  <si>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</si>
  <si>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</si>
  <si>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</si>
  <si>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</si>
  <si>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</si>
  <si>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</si>
  <si>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</si>
  <si>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</si>
  <si>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</si>
  <si>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</si>
  <si>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</si>
  <si>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</si>
  <si>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</si>
  <si>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</si>
  <si>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</si>
  <si>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</si>
  <si>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</si>
  <si>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</si>
  <si>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</si>
  <si>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</si>
  <si>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</si>
  <si>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</si>
  <si>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</si>
  <si>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</si>
  <si>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</si>
  <si>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</si>
  <si>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</si>
  <si>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</si>
  <si>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</si>
  <si>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</si>
  <si>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</si>
  <si>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</si>
  <si>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</si>
  <si>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</si>
  <si>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</si>
  <si>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</si>
  <si>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</si>
  <si>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</si>
  <si>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</si>
  <si>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</si>
  <si>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</si>
  <si>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</si>
  <si>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</si>
  <si>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</si>
  <si>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</si>
  <si>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</si>
  <si>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</si>
  <si>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</si>
  <si>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</si>
  <si>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</si>
  <si>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</si>
  <si>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</si>
  <si>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</si>
  <si>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</si>
  <si>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</si>
  <si>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</si>
  <si>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</si>
  <si>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</si>
  <si>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</si>
  <si>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</si>
  <si>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</si>
  <si>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</si>
  <si>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</si>
  <si>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</si>
  <si>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</si>
  <si>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</si>
  <si>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</si>
  <si>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</si>
  <si>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</si>
  <si>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</si>
  <si>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</si>
  <si>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</si>
  <si>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</si>
  <si>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</si>
  <si>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</si>
  <si>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</si>
  <si>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</si>
  <si>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</si>
  <si>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</si>
  <si>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</si>
  <si>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</si>
  <si>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</si>
  <si>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</si>
  <si>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</si>
  <si>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</si>
  <si>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</si>
  <si>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</si>
  <si>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</si>
  <si>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</si>
  <si>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</si>
  <si>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</si>
  <si>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</si>
  <si>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</si>
  <si>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</si>
  <si>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</si>
  <si>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</si>
  <si>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</si>
  <si>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</si>
  <si>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</si>
  <si>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</si>
  <si>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</si>
  <si>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</si>
  <si>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</si>
  <si>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</si>
  <si>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</si>
  <si>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</si>
  <si>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</si>
  <si>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</si>
  <si>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</si>
  <si>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</si>
  <si>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</si>
  <si>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</si>
  <si>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</si>
  <si>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</si>
  <si>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</si>
  <si>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</si>
  <si>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</si>
  <si>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</si>
  <si>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</si>
  <si>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</si>
  <si>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</si>
  <si>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</si>
  <si>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</si>
  <si>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</si>
  <si>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</si>
  <si>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</si>
  <si>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</si>
  <si>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</si>
  <si>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</si>
  <si>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</si>
  <si>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</si>
  <si>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</si>
  <si>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</si>
  <si>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</si>
  <si>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</si>
  <si>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</si>
  <si>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</si>
  <si>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</si>
  <si>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</si>
  <si>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</si>
  <si>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</si>
  <si>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</si>
  <si>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</si>
  <si>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</si>
  <si>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</si>
  <si>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</si>
  <si>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</si>
  <si>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</si>
  <si>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</si>
  <si>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</si>
  <si>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</si>
  <si>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</si>
  <si>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</si>
  <si>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</si>
  <si>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</si>
  <si>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</si>
  <si>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</si>
  <si>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</si>
  <si>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</si>
  <si>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</si>
  <si>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</si>
  <si>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</si>
  <si>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</si>
  <si>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</si>
  <si>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</si>
  <si>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</si>
  <si>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</si>
  <si>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</si>
  <si>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</si>
  <si>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</si>
  <si>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</si>
  <si>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</si>
  <si>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</si>
  <si>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</si>
  <si>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</si>
  <si>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</si>
  <si>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</si>
  <si>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</si>
  <si>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</si>
  <si>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</si>
  <si>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</si>
  <si>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</si>
  <si>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</si>
  <si>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</si>
  <si>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</si>
  <si>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</si>
  <si>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</si>
  <si>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</si>
  <si>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</si>
  <si>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</si>
  <si>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</si>
  <si>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</si>
  <si>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</si>
  <si>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</si>
  <si>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</si>
  <si>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</si>
  <si>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</si>
  <si>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</si>
  <si>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</si>
  <si>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</si>
  <si>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</si>
  <si>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</si>
  <si>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</si>
  <si>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</si>
  <si>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</si>
  <si>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</si>
  <si>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</si>
  <si>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</si>
  <si>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</si>
  <si>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</si>
  <si>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</si>
  <si>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</si>
  <si>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</si>
  <si>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</si>
  <si>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</si>
  <si>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</si>
  <si>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</si>
  <si>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</si>
  <si>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</si>
  <si>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</si>
  <si>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</si>
  <si>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</si>
  <si>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</si>
  <si>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</si>
  <si>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</si>
  <si>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</si>
  <si>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</si>
  <si>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</si>
  <si>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</si>
  <si>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</si>
  <si>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</si>
  <si>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</si>
  <si>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</si>
  <si>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</si>
  <si>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</si>
  <si>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</si>
  <si>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</si>
  <si>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</si>
  <si>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</si>
  <si>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</si>
  <si>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</si>
  <si>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</si>
  <si>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</si>
  <si>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</si>
  <si>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</si>
  <si>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</si>
  <si>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</si>
  <si>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</si>
  <si>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</si>
  <si>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</si>
  <si>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</si>
  <si>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</si>
  <si>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</si>
  <si>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</si>
  <si>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</si>
  <si>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</si>
  <si>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</si>
  <si>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</si>
  <si>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</si>
  <si>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</si>
  <si>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</si>
  <si>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</si>
  <si>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</si>
  <si>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</si>
  <si>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</si>
  <si>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</si>
  <si>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</si>
  <si>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</si>
  <si>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</si>
  <si>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</si>
  <si>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</si>
  <si>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</si>
  <si>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</si>
  <si>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</si>
  <si>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</si>
  <si>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</si>
  <si>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</si>
  <si>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</si>
  <si>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</si>
  <si>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</si>
  <si>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</si>
  <si>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</si>
  <si>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</si>
  <si>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</si>
  <si>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</si>
  <si>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</si>
  <si>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</si>
  <si>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</si>
  <si>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</si>
  <si>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</si>
  <si>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</si>
  <si>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</si>
  <si>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</si>
  <si>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</si>
  <si>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</si>
  <si>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</si>
  <si>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</si>
  <si>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</si>
  <si>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</si>
  <si>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</si>
  <si>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</si>
  <si>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</si>
  <si>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</si>
  <si>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</si>
  <si>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</si>
  <si>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</si>
  <si>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</si>
  <si>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</si>
  <si>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</si>
  <si>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</si>
  <si>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</si>
  <si>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</si>
  <si>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</si>
  <si>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</si>
  <si>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</si>
  <si>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</si>
  <si>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</si>
  <si>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</si>
  <si>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</si>
  <si>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</si>
  <si>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</si>
  <si>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</si>
  <si>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</si>
  <si>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</si>
  <si>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</si>
  <si>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</si>
  <si>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</si>
  <si>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</si>
  <si>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</si>
  <si>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</si>
  <si>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</si>
  <si>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</si>
  <si>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</si>
  <si>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</si>
  <si>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</si>
  <si>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</si>
  <si>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</si>
  <si>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</si>
  <si>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</si>
  <si>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</si>
  <si>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</si>
  <si>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</si>
  <si>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</si>
  <si>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</si>
  <si>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</si>
  <si>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</si>
  <si>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</si>
  <si>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</si>
  <si>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</si>
  <si>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</si>
  <si>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</si>
  <si>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</si>
  <si>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</si>
  <si>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</si>
  <si>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</si>
  <si>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</si>
  <si>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</si>
  <si>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</si>
  <si>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</si>
  <si>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</si>
  <si>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</si>
  <si>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</si>
  <si>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</si>
  <si>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</si>
  <si>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</si>
  <si>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</si>
  <si>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</si>
  <si>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</si>
  <si>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</si>
  <si>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</si>
  <si>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</si>
  <si>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</si>
  <si>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</si>
  <si>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</si>
  <si>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</si>
  <si>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</si>
  <si>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</si>
  <si>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</si>
  <si>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</si>
  <si>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</si>
  <si>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</si>
  <si>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</si>
  <si>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</si>
  <si>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</si>
  <si>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</si>
  <si>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</si>
  <si>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</si>
  <si>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</si>
  <si>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</si>
  <si>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</si>
  <si>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</si>
  <si>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</si>
  <si>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</si>
  <si>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</si>
  <si>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</si>
  <si>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</si>
  <si>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</si>
  <si>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</si>
  <si>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</si>
  <si>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</si>
  <si>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</si>
  <si>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</si>
  <si>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</si>
  <si>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</si>
  <si>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</si>
  <si>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</si>
  <si>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</si>
  <si>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</si>
  <si>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</si>
  <si>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</si>
  <si>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</si>
  <si>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</si>
  <si>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</si>
  <si>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</si>
  <si>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</si>
  <si>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</si>
  <si>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</si>
  <si>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</si>
  <si>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</si>
  <si>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</si>
  <si>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</si>
  <si>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</si>
  <si>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</si>
  <si>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</si>
  <si>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</si>
  <si>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</si>
  <si>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</si>
  <si>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</si>
  <si>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</si>
  <si>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</si>
  <si>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</si>
  <si>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</si>
  <si>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</si>
  <si>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</si>
  <si>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</si>
  <si>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</si>
  <si>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</si>
  <si>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</si>
  <si>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</si>
  <si>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</si>
  <si>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</si>
  <si>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</si>
  <si>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</si>
  <si>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</si>
  <si>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</si>
  <si>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</si>
  <si>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</si>
  <si>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</si>
  <si>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</si>
  <si>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</si>
  <si>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</si>
  <si>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</si>
  <si>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</si>
  <si>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</si>
  <si>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</si>
  <si>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</si>
  <si>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</si>
  <si>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</si>
  <si>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</si>
  <si>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</si>
  <si>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</si>
  <si>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</si>
  <si>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</si>
  <si>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</si>
  <si>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</si>
  <si>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</si>
  <si>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</si>
  <si>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</si>
  <si>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</si>
  <si>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</si>
  <si>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</si>
  <si>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</si>
  <si>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</si>
  <si>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</si>
  <si>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</si>
  <si>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</si>
  <si>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</si>
  <si>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</si>
  <si>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</si>
  <si>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</si>
  <si>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</si>
  <si>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</si>
  <si>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</si>
  <si>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</si>
  <si>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</si>
  <si>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</si>
  <si>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</si>
  <si>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</si>
  <si>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</si>
  <si>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</si>
  <si>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</si>
  <si>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</si>
  <si>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</si>
  <si>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</si>
  <si>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</si>
  <si>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</si>
  <si>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</si>
  <si>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</si>
  <si>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</si>
  <si>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</si>
  <si>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</si>
  <si>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</si>
  <si>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</si>
  <si>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</si>
  <si>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</si>
  <si>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</si>
  <si>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</si>
  <si>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</si>
  <si>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</si>
  <si>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</si>
  <si>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</si>
  <si>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</si>
  <si>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</si>
  <si>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</si>
  <si>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</si>
  <si>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</si>
  <si>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</si>
  <si>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</si>
  <si>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</si>
  <si>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</si>
  <si>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</si>
  <si>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</si>
  <si>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</si>
  <si>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</si>
  <si>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</si>
  <si>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</si>
  <si>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</si>
  <si>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</si>
  <si>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</si>
  <si>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</si>
  <si>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</si>
  <si>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</si>
  <si>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</si>
  <si>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</si>
  <si>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</si>
  <si>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</si>
  <si>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</si>
  <si>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</si>
  <si>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</si>
  <si>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</si>
  <si>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</si>
  <si>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</si>
  <si>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</si>
  <si>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</si>
  <si>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</si>
  <si>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</si>
  <si>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</si>
  <si>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</si>
  <si>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</si>
  <si>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</si>
  <si>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</si>
  <si>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</si>
  <si>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</si>
  <si>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</si>
  <si>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</si>
  <si>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</si>
  <si>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</si>
  <si>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</si>
  <si>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</si>
  <si>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</si>
  <si>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</si>
  <si>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</si>
  <si>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</si>
  <si>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</si>
  <si>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</si>
  <si>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</si>
  <si>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</si>
  <si>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</si>
  <si>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</si>
  <si>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</si>
  <si>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</si>
  <si>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</si>
  <si>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</si>
  <si>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</si>
  <si>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</si>
  <si>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</si>
  <si>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</si>
  <si>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</si>
  <si>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</si>
  <si>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</si>
  <si>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</si>
  <si>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</si>
  <si>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</si>
  <si>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</si>
  <si>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</si>
  <si>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</si>
  <si>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</si>
  <si>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</si>
  <si>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</si>
  <si>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</si>
  <si>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</si>
  <si>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</si>
  <si>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</si>
  <si>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</si>
  <si>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</si>
  <si>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</si>
  <si>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</si>
  <si>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</si>
  <si>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</si>
  <si>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</si>
  <si>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</si>
  <si>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</si>
  <si>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</si>
  <si>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</si>
  <si>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</si>
  <si>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</si>
  <si>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</si>
  <si>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</si>
  <si>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</si>
  <si>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</si>
  <si>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</si>
  <si>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</si>
  <si>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</si>
  <si>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</si>
  <si>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</si>
  <si>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</si>
  <si>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</si>
  <si>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</si>
  <si>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</si>
  <si>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</si>
  <si>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</si>
  <si>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</si>
  <si>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</si>
  <si>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</si>
  <si>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</si>
  <si>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</si>
  <si>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</si>
  <si>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</si>
  <si>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</si>
  <si>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</si>
  <si>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</si>
  <si>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</si>
  <si>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</si>
  <si>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</si>
  <si>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</si>
  <si>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</si>
  <si>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</si>
  <si>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</si>
  <si>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</si>
  <si>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</si>
  <si>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</si>
  <si>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</si>
  <si>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</si>
  <si>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</si>
  <si>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</si>
  <si>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</si>
  <si>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</si>
  <si>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</si>
  <si>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</si>
  <si>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</si>
  <si>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</si>
  <si>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</si>
  <si>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</si>
  <si>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</si>
  <si>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</si>
  <si>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</si>
  <si>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</si>
  <si>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</si>
  <si>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</si>
  <si>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</si>
  <si>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</si>
  <si>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</si>
  <si>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</si>
  <si>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</si>
  <si>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</si>
  <si>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</si>
  <si>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</si>
  <si>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</si>
  <si>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</si>
  <si>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</si>
  <si>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</si>
  <si>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</si>
  <si>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</si>
  <si>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</si>
  <si>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</si>
  <si>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</si>
  <si>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</si>
  <si>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</si>
  <si>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</si>
  <si>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</si>
  <si>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</si>
  <si>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</si>
  <si>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</si>
  <si>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</si>
  <si>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</si>
  <si>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</si>
  <si>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</si>
  <si>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</si>
  <si>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</si>
  <si>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</si>
  <si>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</si>
  <si>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</si>
  <si>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</si>
  <si>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</si>
  <si>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</si>
  <si>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</si>
  <si>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</si>
  <si>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</si>
  <si>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</si>
  <si>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</si>
  <si>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</si>
  <si>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</si>
  <si>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</si>
  <si>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</si>
  <si>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</si>
  <si>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</si>
  <si>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</si>
  <si>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</si>
  <si>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</si>
  <si>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</si>
  <si>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</si>
  <si>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</si>
  <si>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</si>
  <si>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</si>
  <si>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</si>
  <si>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</si>
  <si>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</si>
  <si>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</si>
  <si>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</si>
  <si>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</si>
  <si>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</si>
  <si>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</si>
  <si>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</si>
  <si>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</si>
  <si>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</si>
  <si>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</si>
  <si>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</si>
  <si>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</si>
  <si>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</si>
  <si>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</si>
  <si>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</si>
  <si>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</si>
  <si>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</si>
  <si>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</si>
  <si>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</si>
  <si>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</si>
  <si>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</si>
  <si>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</si>
  <si>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</si>
  <si>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</si>
  <si>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</si>
  <si>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</si>
  <si>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</si>
  <si>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</si>
  <si>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</si>
  <si>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</si>
  <si>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</si>
  <si>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</si>
  <si>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</si>
  <si>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</si>
  <si>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</si>
  <si>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</si>
  <si>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</si>
  <si>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</si>
  <si>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</si>
  <si>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</si>
  <si>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</si>
  <si>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</si>
  <si>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</si>
  <si>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</si>
  <si>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</si>
  <si>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</si>
  <si>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</si>
  <si>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</si>
  <si>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</si>
  <si>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</si>
  <si>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</si>
  <si>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</si>
  <si>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</si>
  <si>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</si>
  <si>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</si>
  <si>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</si>
  <si>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</si>
  <si>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</si>
  <si>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</si>
  <si>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</si>
  <si>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</si>
  <si>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</si>
  <si>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</si>
  <si>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</si>
  <si>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</si>
  <si>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</si>
  <si>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</si>
  <si>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</si>
  <si>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</si>
  <si>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</si>
  <si>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</si>
  <si>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</si>
  <si>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</si>
  <si>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</si>
  <si>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</si>
  <si>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</si>
  <si>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</si>
  <si>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</si>
  <si>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</si>
  <si>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</si>
  <si>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</si>
  <si>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</si>
  <si>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</si>
  <si>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</si>
  <si>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</si>
  <si>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</si>
  <si>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</si>
  <si>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</si>
  <si>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</si>
  <si>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</si>
  <si>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</si>
  <si>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</si>
  <si>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</si>
  <si>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</si>
  <si>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</si>
  <si>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</si>
  <si>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</si>
  <si>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</si>
  <si>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</si>
  <si>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</si>
  <si>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</si>
  <si>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</si>
  <si>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</si>
  <si>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</si>
  <si>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</si>
  <si>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</si>
  <si>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</si>
  <si>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</si>
  <si>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</si>
  <si>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</si>
  <si>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</si>
  <si>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</si>
  <si>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</si>
  <si>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</si>
  <si>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</si>
  <si>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</si>
  <si>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</si>
  <si>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</si>
  <si>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</si>
  <si>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</si>
  <si>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</si>
  <si>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</si>
  <si>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</si>
  <si>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</si>
  <si>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</si>
  <si>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</si>
  <si>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</si>
  <si>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</si>
  <si>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</si>
  <si>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</si>
  <si>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</si>
  <si>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</si>
  <si>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</si>
  <si>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</si>
  <si>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</si>
  <si>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</si>
  <si>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</si>
  <si>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</si>
  <si>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</si>
  <si>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</si>
  <si>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</si>
  <si>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</si>
  <si>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</si>
  <si>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</si>
  <si>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</si>
  <si>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</si>
  <si>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</si>
  <si>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</si>
  <si>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</si>
  <si>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</si>
  <si>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</si>
  <si>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</si>
  <si>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</si>
  <si>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</si>
  <si>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</si>
  <si>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</si>
  <si>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</si>
  <si>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</si>
  <si>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</si>
  <si>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</si>
  <si>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</si>
  <si>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</si>
  <si>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</si>
  <si>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</si>
  <si>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</si>
  <si>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</si>
  <si>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</si>
  <si>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</si>
  <si>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</si>
  <si>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</si>
  <si>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</si>
  <si>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</si>
  <si>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</si>
  <si>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</si>
  <si>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</si>
  <si>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</si>
  <si>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</si>
  <si>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</si>
  <si>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</si>
  <si>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</si>
  <si>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</si>
  <si>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</si>
  <si>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</si>
  <si>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</si>
  <si>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</si>
  <si>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</si>
  <si>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</si>
  <si>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</si>
  <si>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</si>
  <si>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</si>
  <si>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</si>
  <si>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</si>
  <si>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</si>
  <si>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</si>
  <si>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</si>
  <si>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</si>
  <si>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</si>
  <si>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</si>
  <si>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</si>
  <si>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</si>
  <si>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</si>
  <si>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</si>
  <si>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</si>
  <si>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</si>
  <si>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</si>
  <si>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</si>
  <si>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</si>
  <si>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</si>
  <si>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</si>
  <si>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</si>
  <si>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</si>
  <si>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</si>
  <si>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</si>
  <si>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</si>
  <si>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</si>
  <si>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</si>
  <si>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</si>
  <si>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</si>
  <si>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</si>
  <si>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</si>
  <si>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</si>
  <si>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</si>
  <si>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</si>
  <si>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</si>
  <si>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</si>
  <si>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</si>
  <si>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</si>
  <si>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</si>
  <si>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</si>
  <si>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</si>
  <si>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</si>
  <si>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</si>
  <si>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</si>
  <si>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</si>
  <si>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</si>
  <si>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</si>
  <si>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</si>
  <si>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</si>
  <si>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</si>
  <si>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</si>
  <si>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</si>
  <si>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</si>
  <si>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</si>
  <si>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</si>
  <si>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</si>
  <si>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</si>
  <si>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</si>
  <si>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</si>
  <si>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</si>
  <si>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</si>
  <si>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</si>
  <si>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</si>
  <si>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</si>
  <si>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</si>
  <si>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</si>
  <si>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</si>
  <si>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</si>
  <si>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</si>
  <si>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</si>
  <si>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</si>
  <si>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</si>
  <si>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</si>
  <si>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</si>
  <si>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</si>
  <si>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</si>
  <si>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</si>
  <si>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</si>
  <si>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</si>
  <si>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</si>
  <si>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</si>
  <si>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</si>
  <si>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</si>
  <si>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</si>
  <si>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</si>
  <si>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</si>
  <si>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</si>
  <si>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</si>
  <si>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</si>
  <si>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</si>
  <si>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</si>
  <si>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</si>
  <si>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</si>
  <si>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</si>
  <si>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</si>
  <si>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</si>
  <si>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</si>
  <si>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</si>
  <si>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</si>
  <si>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</si>
  <si>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</si>
  <si>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</si>
  <si>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</si>
  <si>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</si>
  <si>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</si>
  <si>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</si>
  <si>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</si>
  <si>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</si>
  <si>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</si>
  <si>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</si>
  <si>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</si>
  <si>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</si>
  <si>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</si>
  <si>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</si>
  <si>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</si>
  <si>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</si>
  <si>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</si>
  <si>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</si>
  <si>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</si>
  <si>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</si>
  <si>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</si>
  <si>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</si>
  <si>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</si>
  <si>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</si>
  <si>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</si>
  <si>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</si>
  <si>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</si>
  <si>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</si>
  <si>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</si>
  <si>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</si>
  <si>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</si>
  <si>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</si>
  <si>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</si>
  <si>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</si>
  <si>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</si>
  <si>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</si>
  <si>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</si>
  <si>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</si>
  <si>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</si>
  <si>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</si>
  <si>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</si>
  <si>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</si>
  <si>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</si>
  <si>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</si>
  <si>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</si>
  <si>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</si>
  <si>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</si>
  <si>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</si>
  <si>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</si>
  <si>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</si>
  <si>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</si>
  <si>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</si>
  <si>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</si>
  <si>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</si>
  <si>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</si>
  <si>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</si>
  <si>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</si>
  <si>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</si>
  <si>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</si>
  <si>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</si>
  <si>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</si>
  <si>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</si>
  <si>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</si>
  <si>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</si>
  <si>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</si>
  <si>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</si>
  <si>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</si>
  <si>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</si>
  <si>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</si>
  <si>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</si>
  <si>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</si>
  <si>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</si>
  <si>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</si>
  <si>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</si>
  <si>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</si>
  <si>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</si>
  <si>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</si>
  <si>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</si>
  <si>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</si>
  <si>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</si>
  <si>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</si>
  <si>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</si>
  <si>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</si>
  <si>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</si>
  <si>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</si>
  <si>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</si>
  <si>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</si>
  <si>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</si>
  <si>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</si>
  <si>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</si>
  <si>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</si>
  <si>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</si>
  <si>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</si>
  <si>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</si>
  <si>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</si>
  <si>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</si>
  <si>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</si>
  <si>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</si>
  <si>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</si>
  <si>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</si>
  <si>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</si>
  <si>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</si>
  <si>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</si>
  <si>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</si>
  <si>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</si>
  <si>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</si>
  <si>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</si>
  <si>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</si>
  <si>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</si>
  <si>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</si>
  <si>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</si>
  <si>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</si>
  <si>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</si>
  <si>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</si>
  <si>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</si>
  <si>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</si>
  <si>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</si>
  <si>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</si>
  <si>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</si>
  <si>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</si>
  <si>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</si>
  <si>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</si>
  <si>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</si>
  <si>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</si>
  <si>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</si>
  <si>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</si>
  <si>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</si>
  <si>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</si>
  <si>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</si>
  <si>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</si>
  <si>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</si>
  <si>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</si>
  <si>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</si>
  <si>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</si>
  <si>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</si>
  <si>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</si>
  <si>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</si>
  <si>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</si>
  <si>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</si>
  <si>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</si>
  <si>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</si>
  <si>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</si>
  <si>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</si>
  <si>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</si>
  <si>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</si>
  <si>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</si>
  <si>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</si>
  <si>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</si>
  <si>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</si>
  <si>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</si>
  <si>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</si>
  <si>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</si>
  <si>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</si>
  <si>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</si>
  <si>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</si>
  <si>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</si>
  <si>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</si>
  <si>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</si>
  <si>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</si>
  <si>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</si>
  <si>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</si>
  <si>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</si>
  <si>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</si>
  <si>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</si>
  <si>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</si>
  <si>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</si>
  <si>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</si>
  <si>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</si>
  <si>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</si>
  <si>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</si>
  <si>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</si>
  <si>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</si>
  <si>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</si>
  <si>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</si>
  <si>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</si>
  <si>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</si>
  <si>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</si>
  <si>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</si>
  <si>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</si>
  <si>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</si>
  <si>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</si>
  <si>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</si>
  <si>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</si>
  <si>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</si>
  <si>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</si>
  <si>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</si>
  <si>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</si>
  <si>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</si>
  <si>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</si>
  <si>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</si>
  <si>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</si>
  <si>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</si>
  <si>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</si>
  <si>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</si>
  <si>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</si>
  <si>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</si>
  <si>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</si>
  <si>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</si>
  <si>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</si>
  <si>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</si>
  <si>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</si>
  <si>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</si>
  <si>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</si>
  <si>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</si>
  <si>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</si>
  <si>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</si>
  <si>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</si>
  <si>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</si>
  <si>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</si>
  <si>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</si>
  <si>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</si>
  <si>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</si>
  <si>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</si>
  <si>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</si>
  <si>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</si>
  <si>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</si>
  <si>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</si>
  <si>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</si>
  <si>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</si>
  <si>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</si>
  <si>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</si>
  <si>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</si>
  <si>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</si>
  <si>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</si>
  <si>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</si>
  <si>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</si>
  <si>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</si>
  <si>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</si>
  <si>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</si>
  <si>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</si>
  <si>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</si>
  <si>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</si>
  <si>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</si>
  <si>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</si>
  <si>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</si>
  <si>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</si>
  <si>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</si>
  <si>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</si>
  <si>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</si>
  <si>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</si>
  <si>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</si>
  <si>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</si>
  <si>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</si>
  <si>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</si>
  <si>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</si>
  <si>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</si>
  <si>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</si>
  <si>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</si>
  <si>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</si>
  <si>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</si>
  <si>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</si>
  <si>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</si>
  <si>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</si>
  <si>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</si>
  <si>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</si>
  <si>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</si>
  <si>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</si>
  <si>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</si>
  <si>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</si>
  <si>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</si>
  <si>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</si>
  <si>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</si>
  <si>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</si>
  <si>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</si>
  <si>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</si>
  <si>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</si>
  <si>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</si>
  <si>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</si>
  <si>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</si>
  <si>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</si>
  <si>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</si>
  <si>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</si>
  <si>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</si>
  <si>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</si>
  <si>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</si>
  <si>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</si>
  <si>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</si>
  <si>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</si>
  <si>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</si>
  <si>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</si>
  <si>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</si>
  <si>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</si>
  <si>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</si>
  <si>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</si>
  <si>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</si>
  <si>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</si>
  <si>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</si>
  <si>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</si>
  <si>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</si>
  <si>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</si>
  <si>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</si>
  <si>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</si>
  <si>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</si>
  <si>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</si>
  <si>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</si>
  <si>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</si>
  <si>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</si>
  <si>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</si>
  <si>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</si>
  <si>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</si>
  <si>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</si>
  <si>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</si>
  <si>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</si>
  <si>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</si>
  <si>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</si>
  <si>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</si>
  <si>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</si>
  <si>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</si>
  <si>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</si>
  <si>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</si>
  <si>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</si>
  <si>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</si>
  <si>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</si>
  <si>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</si>
  <si>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</si>
  <si>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</si>
  <si>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</si>
  <si>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</si>
  <si>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</si>
  <si>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</si>
  <si>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</si>
  <si>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</si>
  <si>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</si>
  <si>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</si>
  <si>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</si>
  <si>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</si>
  <si>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</si>
  <si>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</si>
  <si>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</si>
  <si>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</si>
  <si>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</si>
  <si>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</si>
  <si>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</si>
  <si>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</si>
  <si>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</si>
  <si>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</si>
  <si>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</si>
  <si>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</si>
  <si>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</si>
  <si>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</si>
  <si>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</si>
  <si>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</si>
  <si>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</si>
  <si>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</si>
  <si>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</si>
  <si>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</si>
  <si>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</si>
  <si>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</si>
  <si>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</si>
  <si>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</si>
  <si>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</si>
  <si>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</si>
  <si>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</si>
  <si>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</si>
  <si>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</si>
  <si>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</si>
  <si>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</si>
  <si>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</si>
  <si>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</si>
  <si>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</si>
  <si>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</si>
  <si>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</si>
  <si>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</si>
  <si>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</si>
  <si>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</si>
  <si>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</si>
  <si>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</si>
  <si>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</si>
  <si>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</si>
  <si>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</si>
  <si>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</si>
  <si>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</si>
  <si>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</si>
  <si>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</si>
  <si>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</si>
  <si>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</si>
  <si>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</si>
  <si>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</si>
  <si>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</si>
  <si>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</si>
  <si>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</si>
  <si>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</si>
  <si>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</si>
  <si>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</si>
  <si>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</si>
  <si>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</si>
  <si>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</si>
  <si>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</si>
  <si>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</si>
  <si>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</si>
  <si>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</si>
  <si>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</si>
  <si>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</si>
  <si>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</si>
  <si>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</si>
  <si>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</si>
  <si>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</si>
  <si>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</si>
  <si>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</si>
  <si>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</si>
  <si>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</si>
  <si>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</si>
  <si>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</si>
  <si>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</si>
  <si>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</si>
  <si>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</si>
  <si>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</si>
  <si>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</si>
  <si>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</si>
  <si>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</si>
  <si>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</si>
  <si>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</si>
  <si>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</si>
  <si>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</si>
  <si>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</si>
  <si>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</si>
  <si>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</si>
  <si>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</si>
  <si>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</si>
  <si>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</si>
  <si>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</si>
  <si>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</si>
  <si>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</si>
  <si>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</si>
  <si>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</si>
  <si>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</si>
  <si>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</si>
  <si>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</si>
  <si>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</si>
  <si>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</si>
  <si>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</si>
  <si>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</si>
  <si>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</si>
  <si>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</si>
  <si>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</si>
  <si>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</si>
  <si>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</si>
  <si>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</si>
  <si>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</si>
  <si>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</si>
  <si>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</si>
  <si>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</si>
  <si>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</si>
  <si>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</si>
  <si>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</si>
  <si>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</si>
  <si>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</si>
  <si>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</si>
  <si>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</si>
  <si>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</si>
  <si>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</si>
  <si>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</si>
  <si>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</si>
  <si>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</si>
  <si>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</si>
  <si>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</si>
  <si>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</si>
  <si>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</si>
  <si>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</si>
  <si>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</si>
  <si>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</si>
  <si>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</si>
  <si>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</si>
  <si>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</si>
  <si>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</si>
  <si>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</si>
  <si>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</si>
  <si>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</si>
  <si>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</si>
  <si>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</si>
  <si>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</si>
  <si>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</si>
  <si>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</si>
  <si>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</si>
  <si>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</si>
  <si>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</si>
  <si>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</si>
  <si>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</si>
  <si>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</si>
  <si>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</si>
  <si>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</si>
  <si>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</si>
  <si>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</si>
  <si>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</si>
  <si>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</si>
  <si>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</si>
  <si>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</si>
  <si>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</si>
  <si>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</si>
  <si>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</si>
  <si>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</si>
  <si>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</si>
  <si>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</si>
  <si>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</si>
  <si>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</si>
  <si>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</si>
  <si>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</si>
  <si>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</si>
  <si>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</si>
  <si>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</si>
  <si>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</si>
  <si>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</si>
  <si>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</si>
  <si>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</si>
  <si>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</si>
  <si>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</si>
  <si>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</si>
  <si>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</si>
  <si>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</si>
  <si>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</si>
  <si>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</si>
  <si>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</si>
  <si>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</si>
  <si>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</si>
  <si>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</si>
  <si>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</si>
  <si>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</si>
  <si>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</si>
  <si>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</si>
  <si>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</si>
  <si>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</si>
  <si>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</si>
  <si>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</si>
  <si>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</si>
  <si>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</si>
  <si>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</si>
  <si>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</si>
  <si>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</si>
  <si>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</si>
  <si>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</si>
  <si>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</si>
  <si>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</si>
  <si>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</si>
  <si>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</si>
  <si>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</si>
  <si>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</si>
  <si>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</si>
  <si>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</si>
  <si>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</si>
  <si>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</si>
  <si>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</si>
  <si>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</si>
  <si>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</si>
  <si>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</si>
  <si>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</si>
  <si>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</si>
  <si>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</si>
  <si>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</si>
  <si>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</si>
  <si>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</si>
  <si>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</si>
  <si>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</si>
  <si>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</si>
  <si>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</si>
  <si>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</si>
  <si>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</si>
  <si>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</si>
  <si>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</si>
  <si>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</si>
  <si>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</si>
  <si>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</si>
  <si>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</si>
  <si>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</si>
  <si>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</si>
  <si>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</si>
  <si>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</si>
  <si>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</si>
  <si>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</si>
  <si>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</si>
  <si>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</si>
  <si>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</si>
  <si>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</si>
  <si>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</si>
  <si>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</si>
  <si>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</si>
  <si>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</si>
  <si>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</si>
  <si>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</si>
  <si>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</si>
  <si>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</si>
  <si>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</si>
  <si>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</si>
  <si>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</si>
  <si>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</si>
  <si>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</si>
  <si>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</si>
  <si>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</si>
  <si>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</si>
  <si>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</si>
  <si>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</si>
  <si>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</si>
  <si>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</si>
  <si>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</si>
  <si>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</si>
  <si>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</si>
  <si>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</si>
  <si>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</si>
  <si>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</si>
  <si>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</si>
  <si>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</si>
  <si>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</si>
  <si>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</si>
  <si>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</si>
  <si>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</si>
  <si>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</si>
  <si>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</si>
  <si>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</si>
  <si>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</si>
  <si>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</si>
  <si>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</si>
  <si>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</si>
  <si>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</si>
  <si>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</si>
  <si>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</si>
  <si>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</si>
  <si>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</si>
  <si>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</si>
  <si>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</si>
  <si>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</si>
  <si>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</si>
  <si>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</si>
  <si>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</si>
  <si>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</si>
  <si>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</si>
  <si>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</si>
  <si>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</si>
  <si>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</si>
  <si>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</si>
  <si>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</si>
  <si>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</si>
  <si>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</si>
  <si>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</si>
  <si>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</si>
  <si>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</si>
  <si>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</si>
  <si>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</si>
  <si>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</si>
  <si>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</si>
  <si>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</si>
  <si>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</si>
  <si>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</si>
  <si>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</si>
  <si>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</si>
  <si>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</si>
  <si>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</si>
  <si>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</si>
  <si>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</si>
  <si>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</si>
  <si>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</si>
  <si>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</si>
  <si>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</si>
  <si>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</si>
  <si>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</si>
  <si>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</si>
  <si>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</si>
  <si>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</si>
  <si>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</si>
  <si>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</si>
  <si>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</si>
  <si>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</si>
  <si>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</si>
  <si>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</si>
  <si>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</si>
  <si>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</si>
  <si>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</si>
  <si>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</si>
  <si>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</si>
  <si>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</si>
  <si>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</si>
  <si>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</si>
  <si>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</si>
  <si>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</si>
  <si>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</si>
  <si>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</si>
  <si>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</si>
  <si>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</si>
  <si>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</si>
  <si>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</si>
  <si>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</si>
  <si>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</si>
  <si>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</si>
  <si>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</si>
  <si>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</si>
  <si>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</si>
  <si>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</si>
  <si>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</si>
  <si>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</si>
  <si>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</si>
  <si>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</si>
  <si>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</si>
  <si>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</si>
  <si>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</si>
  <si>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</si>
  <si>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</si>
  <si>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</si>
  <si>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</si>
  <si>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</si>
  <si>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</si>
  <si>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</si>
  <si>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</si>
  <si>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</si>
  <si>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</si>
  <si>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</si>
  <si>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</si>
  <si>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</si>
  <si>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</si>
  <si>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</si>
  <si>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</si>
  <si>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</si>
  <si>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</si>
  <si>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</si>
  <si>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</si>
  <si>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</si>
  <si>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</si>
  <si>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</si>
  <si>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</si>
  <si>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</si>
  <si>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</si>
  <si>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</si>
  <si>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</si>
  <si>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</si>
  <si>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</si>
  <si>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</si>
  <si>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</si>
  <si>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</si>
  <si>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</si>
  <si>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</si>
  <si>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</si>
  <si>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</si>
  <si>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</si>
  <si>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</si>
  <si>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</si>
  <si>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</si>
  <si>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</si>
  <si>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</si>
  <si>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</si>
  <si>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</si>
  <si>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</si>
  <si>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</si>
  <si>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</si>
  <si>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</si>
  <si>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</si>
  <si>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</si>
  <si>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</si>
  <si>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</si>
  <si>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</si>
  <si>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</si>
  <si>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</si>
  <si>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</si>
  <si>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</si>
  <si>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</si>
  <si>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</si>
  <si>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</si>
  <si>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</si>
  <si>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</si>
  <si>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</si>
  <si>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</si>
  <si>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</si>
  <si>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</si>
  <si>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</si>
  <si>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</si>
  <si>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</si>
  <si>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</si>
  <si>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</si>
  <si>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</si>
  <si>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</si>
  <si>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</si>
  <si>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</si>
  <si>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</si>
  <si>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</si>
  <si>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</si>
  <si>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</si>
  <si>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</si>
  <si>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</si>
  <si>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</si>
  <si>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</si>
  <si>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</si>
  <si>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</si>
  <si>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</si>
  <si>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</si>
  <si>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</si>
  <si>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</si>
  <si>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</si>
  <si>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</si>
  <si>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</si>
  <si>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</si>
  <si>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</si>
  <si>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</si>
  <si>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</si>
  <si>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</si>
  <si>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</si>
  <si>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</si>
  <si>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</si>
  <si>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</si>
  <si>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</si>
  <si>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</si>
  <si>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</si>
  <si>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</si>
  <si>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</si>
  <si>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</si>
  <si>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</si>
  <si>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</si>
  <si>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</si>
  <si>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</si>
  <si>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</si>
  <si>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</si>
  <si>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</si>
  <si>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</si>
  <si>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</si>
  <si>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</si>
  <si>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</si>
  <si>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</si>
  <si>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</si>
  <si>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</si>
  <si>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</si>
  <si>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</si>
  <si>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</si>
  <si>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</si>
  <si>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</si>
  <si>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</si>
  <si>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</si>
  <si>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</si>
  <si>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</si>
  <si>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</si>
  <si>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</si>
  <si>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</si>
  <si>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</si>
  <si>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</si>
  <si>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</si>
  <si>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</si>
  <si>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</si>
  <si>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</si>
  <si>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</si>
  <si>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</si>
  <si>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</si>
  <si>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</si>
  <si>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</si>
  <si>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</si>
  <si>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</si>
  <si>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</si>
  <si>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</si>
  <si>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</si>
  <si>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</si>
  <si>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</si>
  <si>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</si>
  <si>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</si>
  <si>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</si>
  <si>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</si>
  <si>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</si>
  <si>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</si>
  <si>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</si>
  <si>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</si>
  <si>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</si>
  <si>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</si>
  <si>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</si>
  <si>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</si>
  <si>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</si>
  <si>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</si>
  <si>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</si>
  <si>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</si>
  <si>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</si>
  <si>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</si>
  <si>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</si>
  <si>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</si>
  <si>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</si>
  <si>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</si>
  <si>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</si>
  <si>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</si>
  <si>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</si>
  <si>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</si>
  <si>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</si>
  <si>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</si>
  <si>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</si>
  <si>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</si>
  <si>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</si>
  <si>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</si>
  <si>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</si>
  <si>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</si>
  <si>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</si>
  <si>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</si>
  <si>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</si>
  <si>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</si>
  <si>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</si>
  <si>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</si>
  <si>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</si>
  <si>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</si>
  <si>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</si>
  <si>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</si>
  <si>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</si>
  <si>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</si>
  <si>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</si>
  <si>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</si>
  <si>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</si>
  <si>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</si>
  <si>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</si>
  <si>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</si>
  <si>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</si>
  <si>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</si>
  <si>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</si>
  <si>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</si>
  <si>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</si>
  <si>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</si>
  <si>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</si>
  <si>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</si>
  <si>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</si>
  <si>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</si>
  <si>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</si>
  <si>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</si>
  <si>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</si>
  <si>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</si>
  <si>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</si>
  <si>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</si>
  <si>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</si>
  <si>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</si>
  <si>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</si>
  <si>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</si>
  <si>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</si>
  <si>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</si>
  <si>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</si>
  <si>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</si>
  <si>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</si>
  <si>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</si>
  <si>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</si>
  <si>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</si>
  <si>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</si>
  <si>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</si>
  <si>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</si>
  <si>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</si>
  <si>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</si>
  <si>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</si>
  <si>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</si>
  <si>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</si>
  <si>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</si>
  <si>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</si>
  <si>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</si>
  <si>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</si>
  <si>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</si>
  <si>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</si>
  <si>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</si>
  <si>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</si>
  <si>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</si>
  <si>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</si>
  <si>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</si>
  <si>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</si>
  <si>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</si>
  <si>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</si>
  <si>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</si>
  <si>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</si>
  <si>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</si>
  <si>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</si>
  <si>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</si>
  <si>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</si>
  <si>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</si>
  <si>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</si>
  <si>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</si>
  <si>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</si>
  <si>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</si>
  <si>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</si>
  <si>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</si>
  <si>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</si>
  <si>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</si>
  <si>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</si>
  <si>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</si>
  <si>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</si>
  <si>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</si>
  <si>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</si>
  <si>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</si>
  <si>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</si>
  <si>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</si>
  <si>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</si>
  <si>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</si>
  <si>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</si>
  <si>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</si>
  <si>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</si>
  <si>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</si>
  <si>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</si>
  <si>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</si>
  <si>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</si>
  <si>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</si>
  <si>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</si>
  <si>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</si>
  <si>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</si>
  <si>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</si>
  <si>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</si>
  <si>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</si>
  <si>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</si>
  <si>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</si>
  <si>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</si>
  <si>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</si>
  <si>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</si>
  <si>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</si>
  <si>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</si>
  <si>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</si>
  <si>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</si>
  <si>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</si>
  <si>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</si>
  <si>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</si>
  <si>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</si>
  <si>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</si>
  <si>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</si>
  <si>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</si>
  <si>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</si>
  <si>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</si>
  <si>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</si>
  <si>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</si>
  <si>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</si>
  <si>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</si>
  <si>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</si>
  <si>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</si>
  <si>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</si>
  <si>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</si>
  <si>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</si>
  <si>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</si>
  <si>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</si>
  <si>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</si>
  <si>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</si>
  <si>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</si>
  <si>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</si>
  <si>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</si>
  <si>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</si>
  <si>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</si>
  <si>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</si>
  <si>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</si>
  <si>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</si>
  <si>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</si>
  <si>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</si>
  <si>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</si>
  <si>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</si>
  <si>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</si>
  <si>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</si>
  <si>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</si>
  <si>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</si>
  <si>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</si>
  <si>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</si>
  <si>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</si>
  <si>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</si>
  <si>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</si>
  <si>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</si>
  <si>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</si>
  <si>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</si>
  <si>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</si>
  <si>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</si>
  <si>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</si>
  <si>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</si>
  <si>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</si>
  <si>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</si>
  <si>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</si>
  <si>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</si>
  <si>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</si>
  <si>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</si>
  <si>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</si>
  <si>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</si>
  <si>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</si>
  <si>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</si>
  <si>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</si>
  <si>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</si>
  <si>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</si>
  <si>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</si>
  <si>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</si>
  <si>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</si>
  <si>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</si>
  <si>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</si>
  <si>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</si>
  <si>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</si>
  <si>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</si>
  <si>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</si>
  <si>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</si>
  <si>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</si>
  <si>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</si>
  <si>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</si>
  <si>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</si>
  <si>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</si>
  <si>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</si>
  <si>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</si>
  <si>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</si>
  <si>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</si>
  <si>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</si>
  <si>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</si>
  <si>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</si>
  <si>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</si>
  <si>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</si>
  <si>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</si>
  <si>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</si>
  <si>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</si>
  <si>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</si>
  <si>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</si>
  <si>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</si>
  <si>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</si>
  <si>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</si>
  <si>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</si>
  <si>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</si>
  <si>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</si>
  <si>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</si>
  <si>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</si>
  <si>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</si>
  <si>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</si>
  <si>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</si>
  <si>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</si>
  <si>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</si>
  <si>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</si>
  <si>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</si>
  <si>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</si>
  <si>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</si>
  <si>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</si>
  <si>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</si>
  <si>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</si>
  <si>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</si>
  <si>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</si>
  <si>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</si>
  <si>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</si>
  <si>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</si>
  <si>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</si>
  <si>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</si>
  <si>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</si>
  <si>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</si>
  <si>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</si>
  <si>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</si>
  <si>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</si>
  <si>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</si>
  <si>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</si>
  <si>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</si>
  <si>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</si>
  <si>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</si>
  <si>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</si>
  <si>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</si>
  <si>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</si>
  <si>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</si>
  <si>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</si>
  <si>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</si>
  <si>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</si>
  <si>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</si>
  <si>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</si>
  <si>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</si>
  <si>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</si>
  <si>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</si>
  <si>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</si>
  <si>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</si>
  <si>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</si>
  <si>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</si>
  <si>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</si>
  <si>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</si>
  <si>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</si>
  <si>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</si>
  <si>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</si>
  <si>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</si>
  <si>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</si>
  <si>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</si>
  <si>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</si>
  <si>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</si>
  <si>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</si>
  <si>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</si>
  <si>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</si>
  <si>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</si>
  <si>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</si>
  <si>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</si>
  <si>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</si>
  <si>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</si>
  <si>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</si>
  <si>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</si>
  <si>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</si>
  <si>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</si>
  <si>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</si>
  <si>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</si>
  <si>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</si>
  <si>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</si>
  <si>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</si>
  <si>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</si>
  <si>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</si>
  <si>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</si>
  <si>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</si>
  <si>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</si>
  <si>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</si>
  <si>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</si>
  <si>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</si>
  <si>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</si>
  <si>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</si>
  <si>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</si>
  <si>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</si>
  <si>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</si>
  <si>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</si>
  <si>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</si>
  <si>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</si>
  <si>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</si>
  <si>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</si>
  <si>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</si>
  <si>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</si>
  <si>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</si>
  <si>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</si>
  <si>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</si>
  <si>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</si>
  <si>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</si>
  <si>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</si>
  <si>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</si>
  <si>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</si>
  <si>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</si>
  <si>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</si>
  <si>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</si>
  <si>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</si>
  <si>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</si>
  <si>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</si>
  <si>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</si>
  <si>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</si>
  <si>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</si>
  <si>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</si>
  <si>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</si>
  <si>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</si>
  <si>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</si>
  <si>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</si>
  <si>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</si>
  <si>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</si>
  <si>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</si>
  <si>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</si>
  <si>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</si>
  <si>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</si>
  <si>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</si>
  <si>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</si>
  <si>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</si>
  <si>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</si>
  <si>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</si>
  <si>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</si>
  <si>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</si>
  <si>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</si>
  <si>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</si>
  <si>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</si>
  <si>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</si>
  <si>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</si>
  <si>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</si>
  <si>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</si>
  <si>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</si>
  <si>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</si>
  <si>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</si>
  <si>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</si>
  <si>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</si>
  <si>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</si>
  <si>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</si>
  <si>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</si>
  <si>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</si>
  <si>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</si>
  <si>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</si>
  <si>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</si>
  <si>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</si>
  <si>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</si>
  <si>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</si>
  <si>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</si>
  <si>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</si>
  <si>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</si>
  <si>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</si>
  <si>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</si>
  <si>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</si>
  <si>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</si>
  <si>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</si>
  <si>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</si>
  <si>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</si>
  <si>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</si>
  <si>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</si>
  <si>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</si>
  <si>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</si>
  <si>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</si>
  <si>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</si>
  <si>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</si>
  <si>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</si>
  <si>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</si>
  <si>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</si>
  <si>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</si>
  <si>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</si>
  <si>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</si>
  <si>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</si>
  <si>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</si>
  <si>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</si>
  <si>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</si>
  <si>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</si>
  <si>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</si>
  <si>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</si>
  <si>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</si>
  <si>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</si>
  <si>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</si>
  <si>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</si>
  <si>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</si>
  <si>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</si>
  <si>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</si>
  <si>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</si>
  <si>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</si>
  <si>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</si>
  <si>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</si>
  <si>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</si>
  <si>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</si>
  <si>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</si>
  <si>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</si>
  <si>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</si>
  <si>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</si>
  <si>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</si>
  <si>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</si>
  <si>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</si>
  <si>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</si>
  <si>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</si>
  <si>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</si>
  <si>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</si>
  <si>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</si>
  <si>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</si>
  <si>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</si>
  <si>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</si>
  <si>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</si>
  <si>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</si>
  <si>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</si>
  <si>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</si>
  <si>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</si>
  <si>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</si>
  <si>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</si>
  <si>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</si>
  <si>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</si>
  <si>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</si>
  <si>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</si>
  <si>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</si>
  <si>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</si>
  <si>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</si>
  <si>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</si>
  <si>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</si>
  <si>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</si>
  <si>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</si>
  <si>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</si>
  <si>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</si>
  <si>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</si>
  <si>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</si>
  <si>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</si>
  <si>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</si>
  <si>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</si>
  <si>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</si>
  <si>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</si>
  <si>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</si>
  <si>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</si>
  <si>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</si>
  <si>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</si>
  <si>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</si>
  <si>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</si>
  <si>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</si>
  <si>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</si>
  <si>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</si>
  <si>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</si>
  <si>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</si>
  <si>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</si>
  <si>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</si>
  <si>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</si>
  <si>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</si>
  <si>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</si>
  <si>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</si>
  <si>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</si>
  <si>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</si>
  <si>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</si>
  <si>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</si>
  <si>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</si>
  <si>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</si>
  <si>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</si>
  <si>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</si>
  <si>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</si>
  <si>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</si>
  <si>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</si>
  <si>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</si>
  <si>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</si>
  <si>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</si>
  <si>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</si>
  <si>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</si>
  <si>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</si>
  <si>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</si>
  <si>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</si>
  <si>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</si>
  <si>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</si>
  <si>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</si>
  <si>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</si>
  <si>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</si>
  <si>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</si>
  <si>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</si>
  <si>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</si>
  <si>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</si>
  <si>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</si>
  <si>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</si>
  <si>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</si>
  <si>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</si>
  <si>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</si>
  <si>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</si>
  <si>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</si>
  <si>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</si>
  <si>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</si>
  <si>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</si>
  <si>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</si>
  <si>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</si>
  <si>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</si>
  <si>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</si>
  <si>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</si>
  <si>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</si>
  <si>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</si>
  <si>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</si>
  <si>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</si>
  <si>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</si>
  <si>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</si>
  <si>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</si>
  <si>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</si>
  <si>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</si>
  <si>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</si>
  <si>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</si>
  <si>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</si>
  <si>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</si>
  <si>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</si>
  <si>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</si>
  <si>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</si>
  <si>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</si>
  <si>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</si>
  <si>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</si>
  <si>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</si>
  <si>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</si>
  <si>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</si>
  <si>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</si>
  <si>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</si>
  <si>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</si>
  <si>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</si>
  <si>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</si>
  <si>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</si>
  <si>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</si>
  <si>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</si>
  <si>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</si>
  <si>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</si>
  <si>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</si>
  <si>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</si>
  <si>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</si>
  <si>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</si>
  <si>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</si>
  <si>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</si>
  <si>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</si>
  <si>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</si>
  <si>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</si>
  <si>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</si>
  <si>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</si>
  <si>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</si>
  <si>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</si>
  <si>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</si>
  <si>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</si>
  <si>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</si>
  <si>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</si>
  <si>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</si>
  <si>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</si>
  <si>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</si>
  <si>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</si>
  <si>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</si>
  <si>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</si>
  <si>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</si>
  <si>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</si>
  <si>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</si>
  <si>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</si>
  <si>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</si>
  <si>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</si>
  <si>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</si>
  <si>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</si>
  <si>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</si>
  <si>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</si>
  <si>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</si>
  <si>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</si>
  <si>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</si>
  <si>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</si>
  <si>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</si>
  <si>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</si>
  <si>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</si>
  <si>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</si>
  <si>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</si>
  <si>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</si>
  <si>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</si>
  <si>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</si>
  <si>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</si>
  <si>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</si>
  <si>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</si>
  <si>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</si>
  <si>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</si>
  <si>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</si>
  <si>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</si>
  <si>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</si>
  <si>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</si>
  <si>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</si>
  <si>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</si>
  <si>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</si>
  <si>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</si>
  <si>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</si>
  <si>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</si>
  <si>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</si>
  <si>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</si>
  <si>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</si>
  <si>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</si>
  <si>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</si>
  <si>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</si>
  <si>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</si>
  <si>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</si>
  <si>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</si>
  <si>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</si>
  <si>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</si>
  <si>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</si>
  <si>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</si>
  <si>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</si>
  <si>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</si>
  <si>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</si>
  <si>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</si>
  <si>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</si>
  <si>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</si>
  <si>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</si>
  <si>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</si>
  <si>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</si>
  <si>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</si>
  <si>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</si>
  <si>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</si>
  <si>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</si>
  <si>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</si>
  <si>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</si>
  <si>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</si>
  <si>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</si>
  <si>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</si>
  <si>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</si>
  <si>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</si>
  <si>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</si>
  <si>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</si>
  <si>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</si>
  <si>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</si>
  <si>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</si>
  <si>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</si>
  <si>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</si>
  <si>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</si>
  <si>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</si>
  <si>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</si>
  <si>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</si>
  <si>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</si>
  <si>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</si>
  <si>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</si>
  <si>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</si>
  <si>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</si>
  <si>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</si>
  <si>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</si>
  <si>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</si>
  <si>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</si>
  <si>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</si>
  <si>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</si>
  <si>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</si>
  <si>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</si>
  <si>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</si>
  <si>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</si>
  <si>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</si>
  <si>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</si>
  <si>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</si>
  <si>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</si>
  <si>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</si>
  <si>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</si>
  <si>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</si>
  <si>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</si>
  <si>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</si>
  <si>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</si>
  <si>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</si>
  <si>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</si>
  <si>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</si>
  <si>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</si>
  <si>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</si>
  <si>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</si>
  <si>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</si>
  <si>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</si>
  <si>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</si>
  <si>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</si>
  <si>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</si>
  <si>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</si>
  <si>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</si>
  <si>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</si>
  <si>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</si>
  <si>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</si>
  <si>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</si>
  <si>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</si>
  <si>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</si>
  <si>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</si>
  <si>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</si>
  <si>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</si>
  <si>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</si>
  <si>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</si>
  <si>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</si>
  <si>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</si>
  <si>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</si>
  <si>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</si>
  <si>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</si>
  <si>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</si>
  <si>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</si>
  <si>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</si>
  <si>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</si>
  <si>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</si>
  <si>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</si>
  <si>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</si>
  <si>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</si>
  <si>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</si>
  <si>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</si>
  <si>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</si>
  <si>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</si>
  <si>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</si>
  <si>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</si>
  <si>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</si>
  <si>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</si>
  <si>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</si>
  <si>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</si>
  <si>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</si>
  <si>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</si>
  <si>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</si>
  <si>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</si>
  <si>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</si>
  <si>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</si>
  <si>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</si>
  <si>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</si>
  <si>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</si>
  <si>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</si>
  <si>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</si>
  <si>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</si>
  <si>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</si>
  <si>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</si>
  <si>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</si>
  <si>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</si>
  <si>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</si>
  <si>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</si>
  <si>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</si>
  <si>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</si>
  <si>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</si>
  <si>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</si>
  <si>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</si>
  <si>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</si>
  <si>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</si>
  <si>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</si>
  <si>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</si>
  <si>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</si>
  <si>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</si>
  <si>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</si>
  <si>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</si>
  <si>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</si>
  <si>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</si>
  <si>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</si>
  <si>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</si>
  <si>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</si>
  <si>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</si>
  <si>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</si>
  <si>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</si>
  <si>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</si>
  <si>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</si>
  <si>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</si>
  <si>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</si>
  <si>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</si>
  <si>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</si>
  <si>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</si>
  <si>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</si>
  <si>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</si>
  <si>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</si>
  <si>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</si>
  <si>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</si>
  <si>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</si>
  <si>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</si>
  <si>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</si>
  <si>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</si>
  <si>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</si>
  <si>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</si>
  <si>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</si>
  <si>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</si>
  <si>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</si>
  <si>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</si>
  <si>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</si>
  <si>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</si>
  <si>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</si>
  <si>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</si>
  <si>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</si>
  <si>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</si>
  <si>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</si>
  <si>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</si>
  <si>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</si>
  <si>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</si>
  <si>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</si>
  <si>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</si>
  <si>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</si>
  <si>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</si>
  <si>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</si>
  <si>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</si>
  <si>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</si>
  <si>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</si>
  <si>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</si>
  <si>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</si>
  <si>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</si>
  <si>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</si>
  <si>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</si>
  <si>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</si>
  <si>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</si>
  <si>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</si>
  <si>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</si>
  <si>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</si>
  <si>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</si>
  <si>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</si>
  <si>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</si>
  <si>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</si>
  <si>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</si>
  <si>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</si>
  <si>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</si>
  <si>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</si>
  <si>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</si>
  <si>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</si>
  <si>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</si>
  <si>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</si>
  <si>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</si>
  <si>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</si>
  <si>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</si>
  <si>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</si>
  <si>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</si>
  <si>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</si>
  <si>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</si>
  <si>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</si>
  <si>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</si>
  <si>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</si>
  <si>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</si>
  <si>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</si>
  <si>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</si>
  <si>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</si>
  <si>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</si>
  <si>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</si>
  <si>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</si>
  <si>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</si>
  <si>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</si>
  <si>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</si>
  <si>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</si>
  <si>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</si>
  <si>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</si>
  <si>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</si>
  <si>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</si>
  <si>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</si>
  <si>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</si>
  <si>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</si>
  <si>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</si>
  <si>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</si>
  <si>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</si>
  <si>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</si>
  <si>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</si>
  <si>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</si>
  <si>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</si>
  <si>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</si>
  <si>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</si>
  <si>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</si>
  <si>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</si>
  <si>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</si>
  <si>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</si>
  <si>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</si>
  <si>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</si>
  <si>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</si>
  <si>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</si>
  <si>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</si>
  <si>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</si>
  <si>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</si>
  <si>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</si>
  <si>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</si>
  <si>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</si>
  <si>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</si>
  <si>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</si>
  <si>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</si>
  <si>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</si>
  <si>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</si>
  <si>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</si>
  <si>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</si>
  <si>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</si>
  <si>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</si>
  <si>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</si>
  <si>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</si>
  <si>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</si>
  <si>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</si>
  <si>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</si>
  <si>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</si>
  <si>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</si>
  <si>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</si>
  <si>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</si>
  <si>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</si>
  <si>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</si>
  <si>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</si>
  <si>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</si>
  <si>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</si>
  <si>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</si>
  <si>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</si>
  <si>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</si>
  <si>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</si>
  <si>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</si>
  <si>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</si>
  <si>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</si>
  <si>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</si>
  <si>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</si>
  <si>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</si>
  <si>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</si>
  <si>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</si>
  <si>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</si>
  <si>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</si>
  <si>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</si>
  <si>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</si>
  <si>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</si>
  <si>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</si>
  <si>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</si>
  <si>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</si>
  <si>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</si>
  <si>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</si>
  <si>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</si>
  <si>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</si>
  <si>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</si>
  <si>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</si>
  <si>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</si>
  <si>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</si>
  <si>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</si>
  <si>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</si>
  <si>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</si>
  <si>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</si>
  <si>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</si>
  <si>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</si>
  <si>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</si>
  <si>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</si>
  <si>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</si>
  <si>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</si>
  <si>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</si>
  <si>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</si>
  <si>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</si>
  <si>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</si>
  <si>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</si>
  <si>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</si>
  <si>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</si>
  <si>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</si>
  <si>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</si>
  <si>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</si>
  <si>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</si>
  <si>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</si>
  <si>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</si>
  <si>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</si>
  <si>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</si>
  <si>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</si>
  <si>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</si>
  <si>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</si>
  <si>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</si>
  <si>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</si>
  <si>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</si>
  <si>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</si>
  <si>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</si>
  <si>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</si>
  <si>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</si>
  <si>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</si>
  <si>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</si>
  <si>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</si>
  <si>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</si>
  <si>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</si>
  <si>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</si>
  <si>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</si>
  <si>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</si>
  <si>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</si>
  <si>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</si>
  <si>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</si>
  <si>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</si>
  <si>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</si>
  <si>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</si>
  <si>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</si>
  <si>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</si>
  <si>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</si>
  <si>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</si>
  <si>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</si>
  <si>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</si>
  <si>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</si>
  <si>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</si>
  <si>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</si>
  <si>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</si>
  <si>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</si>
  <si>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</si>
  <si>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</si>
  <si>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</si>
  <si>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</si>
  <si>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</si>
  <si>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</si>
  <si>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</si>
  <si>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</si>
  <si>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</si>
  <si>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</si>
  <si>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</si>
  <si>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</si>
  <si>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</si>
  <si>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</si>
  <si>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</si>
  <si>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</si>
  <si>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</si>
  <si>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</si>
  <si>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</si>
  <si>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</si>
  <si>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</si>
  <si>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</si>
  <si>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</si>
  <si>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</si>
  <si>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</si>
  <si>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</si>
  <si>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</si>
  <si>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</si>
  <si>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</si>
  <si>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</si>
  <si>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</si>
  <si>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</si>
  <si>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</si>
  <si>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</si>
  <si>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</si>
  <si>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</si>
  <si>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</si>
  <si>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</si>
  <si>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</si>
  <si>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</si>
  <si>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</si>
  <si>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</si>
  <si>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</si>
  <si>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</si>
  <si>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</si>
  <si>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</si>
  <si>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</si>
  <si>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</si>
  <si>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</si>
  <si>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</si>
  <si>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</si>
  <si>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</si>
  <si>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</si>
  <si>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</si>
  <si>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</si>
  <si>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</si>
  <si>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</si>
  <si>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</si>
  <si>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</si>
  <si>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</si>
  <si>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</si>
  <si>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</si>
  <si>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</si>
  <si>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</si>
  <si>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</si>
  <si>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</si>
  <si>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</si>
  <si>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</si>
  <si>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</si>
  <si>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</si>
  <si>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</si>
  <si>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</si>
  <si>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</si>
  <si>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</si>
  <si>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</si>
  <si>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</si>
  <si>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</si>
  <si>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</si>
  <si>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</si>
  <si>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</si>
  <si>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</si>
  <si>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</si>
  <si>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</si>
  <si>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</si>
  <si>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</si>
  <si>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</si>
  <si>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</si>
  <si>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</si>
  <si>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</si>
  <si>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</si>
  <si>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</si>
  <si>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</si>
  <si>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</si>
  <si>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</si>
  <si>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</si>
  <si>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</si>
  <si>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</si>
  <si>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</si>
  <si>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</si>
  <si>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</si>
  <si>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</si>
  <si>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</si>
  <si>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</si>
  <si>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</si>
  <si>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</si>
  <si>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</si>
  <si>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</si>
  <si>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</si>
  <si>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</si>
  <si>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</si>
  <si>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</si>
  <si>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</si>
  <si>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</si>
  <si>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</si>
  <si>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</si>
  <si>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</si>
  <si>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</si>
  <si>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</si>
  <si>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</si>
  <si>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</si>
  <si>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</si>
  <si>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</si>
  <si>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</si>
  <si>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</si>
  <si>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</si>
  <si>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</si>
  <si>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</si>
  <si>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</si>
  <si>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</si>
  <si>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</si>
  <si>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</si>
  <si>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</si>
  <si>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</si>
  <si>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</si>
  <si>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</si>
  <si>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</si>
  <si>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</si>
  <si>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</si>
  <si>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</si>
  <si>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</si>
  <si>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</si>
  <si>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</si>
  <si>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</si>
  <si>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</si>
  <si>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</si>
  <si>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</si>
  <si>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</si>
  <si>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</si>
  <si>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</si>
  <si>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</si>
  <si>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</si>
  <si>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</si>
  <si>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</si>
  <si>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</si>
  <si>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</si>
  <si>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</si>
  <si>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</si>
  <si>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</si>
  <si>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</si>
  <si>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</si>
  <si>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</si>
  <si>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</si>
  <si>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</si>
  <si>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</si>
  <si>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</si>
  <si>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</si>
  <si>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</si>
  <si>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</si>
  <si>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</si>
  <si>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</si>
  <si>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</si>
  <si>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</si>
  <si>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</si>
  <si>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</si>
  <si>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</si>
  <si>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</si>
  <si>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</si>
  <si>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</si>
  <si>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</si>
  <si>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</si>
  <si>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</si>
  <si>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</si>
  <si>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</si>
  <si>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</si>
  <si>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</si>
  <si>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</si>
  <si>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</si>
  <si>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</si>
  <si>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</si>
  <si>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</si>
  <si>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</si>
  <si>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</si>
  <si>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</si>
  <si>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</si>
  <si>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</si>
  <si>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</si>
  <si>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</si>
  <si>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</si>
  <si>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</si>
  <si>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</si>
  <si>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</si>
  <si>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</si>
  <si>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</si>
  <si>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</si>
  <si>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</si>
  <si>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</si>
  <si>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</si>
  <si>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</si>
  <si>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</si>
  <si>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</si>
  <si>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</si>
  <si>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</si>
  <si>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</si>
  <si>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</si>
  <si>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</si>
  <si>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</si>
  <si>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</si>
  <si>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</si>
  <si>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</si>
  <si>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</si>
  <si>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</si>
  <si>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</si>
  <si>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</si>
  <si>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</si>
  <si>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</si>
  <si>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</si>
  <si>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</si>
  <si>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</si>
  <si>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</si>
  <si>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</si>
  <si>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</si>
  <si>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</si>
  <si>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</si>
  <si>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</si>
  <si>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</si>
  <si>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</si>
  <si>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</si>
  <si>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</si>
  <si>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</si>
  <si>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</si>
  <si>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</si>
  <si>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</si>
  <si>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</si>
  <si>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</si>
  <si>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</si>
  <si>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</si>
  <si>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</si>
  <si>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</si>
  <si>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</si>
  <si>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</si>
  <si>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</si>
  <si>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</si>
  <si>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</si>
  <si>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</si>
  <si>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</si>
  <si>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</si>
  <si>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</si>
  <si>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</si>
  <si>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</si>
  <si>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</si>
  <si>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</si>
  <si>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</si>
  <si>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</si>
  <si>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</si>
  <si>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</si>
  <si>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</si>
  <si>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</si>
  <si>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</si>
  <si>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</si>
  <si>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</si>
  <si>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</si>
  <si>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</si>
  <si>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</si>
  <si>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</si>
  <si>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</si>
  <si>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</si>
  <si>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</si>
  <si>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</si>
  <si>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</si>
  <si>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</si>
  <si>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</si>
  <si>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</si>
  <si>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</si>
  <si>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</si>
  <si>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</si>
  <si>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</si>
  <si>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</si>
  <si>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</si>
  <si>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</si>
  <si>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</si>
  <si>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</si>
  <si>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</si>
  <si>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</si>
  <si>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</si>
  <si>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</si>
  <si>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</si>
  <si>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</si>
  <si>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</si>
  <si>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</si>
  <si>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</si>
  <si>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</si>
  <si>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</si>
  <si>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</si>
  <si>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</si>
  <si>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</si>
  <si>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</si>
  <si>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</si>
  <si>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</si>
  <si>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</si>
  <si>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</si>
  <si>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</si>
  <si>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</si>
  <si>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</si>
  <si>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</si>
  <si>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</si>
  <si>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</si>
  <si>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</si>
  <si>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</si>
  <si>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</si>
  <si>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</si>
  <si>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</si>
  <si>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</si>
  <si>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</si>
  <si>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</si>
  <si>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</si>
  <si>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</si>
  <si>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</si>
  <si>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</si>
  <si>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</si>
  <si>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</si>
  <si>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</si>
  <si>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</si>
  <si>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</si>
  <si>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</si>
  <si>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</si>
  <si>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</si>
  <si>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</si>
  <si>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</si>
  <si>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</si>
  <si>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</si>
  <si>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</si>
  <si>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</si>
  <si>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</si>
  <si>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</si>
  <si>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</si>
  <si>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</si>
  <si>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</si>
  <si>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</si>
  <si>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</si>
  <si>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</si>
  <si>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</si>
  <si>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</si>
  <si>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</si>
  <si>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</si>
  <si>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</si>
  <si>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</si>
  <si>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</si>
  <si>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</si>
  <si>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</si>
  <si>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</si>
  <si>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</si>
  <si>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</si>
  <si>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</si>
  <si>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</si>
  <si>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</si>
  <si>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</si>
  <si>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</si>
  <si>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</si>
  <si>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</si>
  <si>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</si>
  <si>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</si>
  <si>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</si>
  <si>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</si>
  <si>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</si>
  <si>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</si>
  <si>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</si>
  <si>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</si>
  <si>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</si>
  <si>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</si>
  <si>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</si>
  <si>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</si>
  <si>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</si>
  <si>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</si>
  <si>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</si>
  <si>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</si>
  <si>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</si>
  <si>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</si>
  <si>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</si>
  <si>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</si>
  <si>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</si>
  <si>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</si>
  <si>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</si>
  <si>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</si>
  <si>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</si>
  <si>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</si>
  <si>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</si>
  <si>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</si>
  <si>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</si>
  <si>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</si>
  <si>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</si>
  <si>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</si>
  <si>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</si>
  <si>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</si>
  <si>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</si>
  <si>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</si>
  <si>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</si>
  <si>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</si>
  <si>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</si>
  <si>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</si>
  <si>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</si>
  <si>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</si>
  <si>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</si>
  <si>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</si>
  <si>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</si>
  <si>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</si>
  <si>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</si>
  <si>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</si>
  <si>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</si>
  <si>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</si>
  <si>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</si>
  <si>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</si>
  <si>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</si>
  <si>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</si>
  <si>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</si>
  <si>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</si>
  <si>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</si>
  <si>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</si>
  <si>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</si>
  <si>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</si>
  <si>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</si>
  <si>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</si>
  <si>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</si>
  <si>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</si>
  <si>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</si>
  <si>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</si>
  <si>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</si>
  <si>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</si>
  <si>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</si>
  <si>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</si>
  <si>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</si>
  <si>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</si>
  <si>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</si>
  <si>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</si>
  <si>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</si>
  <si>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</si>
  <si>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</si>
  <si>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</si>
  <si>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</si>
  <si>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</si>
  <si>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</si>
  <si>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</si>
  <si>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</si>
  <si>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</si>
  <si>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</si>
  <si>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</si>
  <si>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</si>
  <si>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</si>
  <si>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</si>
  <si>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</si>
  <si>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</si>
  <si>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</si>
  <si>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</si>
  <si>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</si>
  <si>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</si>
  <si>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</si>
  <si>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</si>
  <si>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</si>
  <si>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</si>
  <si>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</si>
  <si>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</si>
  <si>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</si>
  <si>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</si>
  <si>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</si>
  <si>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</si>
  <si>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</si>
  <si>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</si>
  <si>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</si>
  <si>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</si>
  <si>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</si>
  <si>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</si>
  <si>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</si>
  <si>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</si>
  <si>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</si>
  <si>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</si>
  <si>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</si>
  <si>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</si>
  <si>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</si>
  <si>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</si>
  <si>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</si>
  <si>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</si>
  <si>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</si>
  <si>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</si>
  <si>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</si>
  <si>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</si>
  <si>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</si>
  <si>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</si>
  <si>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</si>
  <si>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</si>
  <si>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</si>
  <si>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</si>
  <si>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</si>
  <si>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</si>
  <si>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</si>
  <si>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</si>
  <si>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</si>
  <si>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</si>
  <si>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</si>
  <si>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</si>
  <si>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</si>
  <si>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</si>
  <si>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</si>
  <si>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</si>
  <si>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</si>
  <si>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</si>
  <si>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</si>
  <si>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</si>
  <si>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</si>
  <si>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</si>
  <si>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</si>
  <si>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</si>
  <si>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</si>
  <si>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</si>
  <si>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</si>
  <si>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</si>
  <si>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</si>
  <si>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</si>
  <si>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</si>
  <si>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</si>
  <si>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</si>
  <si>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</si>
  <si>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</si>
  <si>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</si>
  <si>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</si>
  <si>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</si>
  <si>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</si>
  <si>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</si>
  <si>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</si>
  <si>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</si>
  <si>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</si>
  <si>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</si>
  <si>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</si>
  <si>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</si>
  <si>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</si>
  <si>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</si>
  <si>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</si>
  <si>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</si>
  <si>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</si>
  <si>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</si>
  <si>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</si>
  <si>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</si>
  <si>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</si>
  <si>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</si>
  <si>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</si>
  <si>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</si>
  <si>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</si>
  <si>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</si>
  <si>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</si>
  <si>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</si>
  <si>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</si>
  <si>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</si>
  <si>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</si>
  <si>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</si>
  <si>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</si>
  <si>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</si>
  <si>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</si>
  <si>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</si>
  <si>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</si>
  <si>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</si>
  <si>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</si>
  <si>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</si>
  <si>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</si>
  <si>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</si>
  <si>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</si>
  <si>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</si>
  <si>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</si>
  <si>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</si>
  <si>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</si>
  <si>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</si>
  <si>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</si>
  <si>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</si>
  <si>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</si>
  <si>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</si>
  <si>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</si>
  <si>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</si>
  <si>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</si>
  <si>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</si>
  <si>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</si>
  <si>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</si>
  <si>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</si>
  <si>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</si>
  <si>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</si>
  <si>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</si>
  <si>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</si>
  <si>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</si>
  <si>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</si>
  <si>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</si>
  <si>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</si>
  <si>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</si>
  <si>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</si>
  <si>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</si>
  <si>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</si>
  <si>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</si>
  <si>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</si>
  <si>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</si>
  <si>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</si>
  <si>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</si>
  <si>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</si>
  <si>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</si>
  <si>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</si>
  <si>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</si>
  <si>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</si>
  <si>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</si>
  <si>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</si>
  <si>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</si>
  <si>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</si>
  <si>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</si>
  <si>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</si>
  <si>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</si>
  <si>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</si>
  <si>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</si>
  <si>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</si>
  <si>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</si>
  <si>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</si>
  <si>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</si>
  <si>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</si>
  <si>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</si>
  <si>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</si>
  <si>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</si>
  <si>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</si>
  <si>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</si>
  <si>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</si>
  <si>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</si>
  <si>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</si>
  <si>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</si>
  <si>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</si>
  <si>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</si>
  <si>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</si>
  <si>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</si>
  <si>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</si>
  <si>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</si>
  <si>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</si>
  <si>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</si>
  <si>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</si>
  <si>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</si>
  <si>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</si>
  <si>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</si>
  <si>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</si>
  <si>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</si>
  <si>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</si>
  <si>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</si>
  <si>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</si>
  <si>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</si>
  <si>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</si>
  <si>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</si>
  <si>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</si>
  <si>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</si>
  <si>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</si>
  <si>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</si>
  <si>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</si>
  <si>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</si>
  <si>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</si>
  <si>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</si>
  <si>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</si>
  <si>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</si>
  <si>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</si>
  <si>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</si>
  <si>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</si>
  <si>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</si>
  <si>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</si>
  <si>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</si>
  <si>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</si>
  <si>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</si>
  <si>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</si>
  <si>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</si>
  <si>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</si>
  <si>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</si>
  <si>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</si>
  <si>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</si>
  <si>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</si>
  <si>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</si>
  <si>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</si>
  <si>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</si>
  <si>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</si>
  <si>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</si>
  <si>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</si>
  <si>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</si>
  <si>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</si>
  <si>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</si>
  <si>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</si>
  <si>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</si>
  <si>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</si>
  <si>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</si>
  <si>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</si>
  <si>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</si>
  <si>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</si>
  <si>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</si>
  <si>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</si>
  <si>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</si>
  <si>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</si>
  <si>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</si>
  <si>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</si>
  <si>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</si>
  <si>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</si>
  <si>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</si>
  <si>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</si>
  <si>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</si>
  <si>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</si>
  <si>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</si>
  <si>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</si>
  <si>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</si>
  <si>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</si>
  <si>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</si>
  <si>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</si>
  <si>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</si>
  <si>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</si>
  <si>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</si>
  <si>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</si>
  <si>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</si>
  <si>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</si>
  <si>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</si>
  <si>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</si>
  <si>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</si>
  <si>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</si>
  <si>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</si>
  <si>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</si>
  <si>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</si>
  <si>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</si>
  <si>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</si>
  <si>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</si>
  <si>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</si>
  <si>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</si>
  <si>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</si>
  <si>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</si>
  <si>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</si>
  <si>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</si>
  <si>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</si>
  <si>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</si>
  <si>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</si>
  <si>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</si>
  <si>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</si>
  <si>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</si>
  <si>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</si>
  <si>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</si>
  <si>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</si>
  <si>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</si>
  <si>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</si>
  <si>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</si>
  <si>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</si>
  <si>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</si>
  <si>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</si>
  <si>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</si>
  <si>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</si>
  <si>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</si>
  <si>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</si>
  <si>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</si>
  <si>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</si>
  <si>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</si>
  <si>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</si>
  <si>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</si>
  <si>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</si>
  <si>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</si>
  <si>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</si>
  <si>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</si>
  <si>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</si>
  <si>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</si>
  <si>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</si>
  <si>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</si>
  <si>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</si>
  <si>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</si>
  <si>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</si>
  <si>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</si>
  <si>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</si>
  <si>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</si>
  <si>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</si>
  <si>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</si>
  <si>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</si>
  <si>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</si>
  <si>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</si>
  <si>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</si>
  <si>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</si>
  <si>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</si>
  <si>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</si>
  <si>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</si>
  <si>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</si>
  <si>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</si>
  <si>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</si>
  <si>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</si>
  <si>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</si>
  <si>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</si>
  <si>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</si>
  <si>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</si>
  <si>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</si>
  <si>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</si>
  <si>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</si>
  <si>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</si>
  <si>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</si>
  <si>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</si>
  <si>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</si>
  <si>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</si>
  <si>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</si>
  <si>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</si>
  <si>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</si>
  <si>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</si>
  <si>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</si>
  <si>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</si>
  <si>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</si>
  <si>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</si>
  <si>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</si>
  <si>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</si>
  <si>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</si>
  <si>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</si>
  <si>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</si>
  <si>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</si>
  <si>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</si>
  <si>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</si>
  <si>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</si>
  <si>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</si>
  <si>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</si>
  <si>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</si>
  <si>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</si>
  <si>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</si>
  <si>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</si>
  <si>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</si>
  <si>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</si>
  <si>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</si>
  <si>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</si>
  <si>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</si>
  <si>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</si>
  <si>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</si>
  <si>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</si>
  <si>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</si>
  <si>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</si>
  <si>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</si>
  <si>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</si>
  <si>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</si>
  <si>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</si>
  <si>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</si>
  <si>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</si>
  <si>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</si>
  <si>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</si>
  <si>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</si>
  <si>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</si>
  <si>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</si>
  <si>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</si>
  <si>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</si>
  <si>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</si>
  <si>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</si>
  <si>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</si>
  <si>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</si>
  <si>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</si>
  <si>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</si>
  <si>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</si>
  <si>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</si>
  <si>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</si>
  <si>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</si>
  <si>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</si>
  <si>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</si>
  <si>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</si>
  <si>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</si>
  <si>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</si>
  <si>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</si>
  <si>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</si>
  <si>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</si>
  <si>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</si>
  <si>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</si>
  <si>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</si>
  <si>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</si>
  <si>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</si>
  <si>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</si>
  <si>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</si>
  <si>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</si>
  <si>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</si>
  <si>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</si>
  <si>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</si>
  <si>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</si>
  <si>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</si>
  <si>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</si>
  <si>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</si>
  <si>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</si>
  <si>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</si>
  <si>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</si>
  <si>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</si>
  <si>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</si>
  <si>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</si>
  <si>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</si>
  <si>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</si>
  <si>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</si>
  <si>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</si>
  <si>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</si>
  <si>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</si>
  <si>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</si>
  <si>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</si>
  <si>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</si>
  <si>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</si>
  <si>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</si>
  <si>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</si>
  <si>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</si>
  <si>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</si>
  <si>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</si>
  <si>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</si>
  <si>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</si>
  <si>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</si>
  <si>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</si>
  <si>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</si>
  <si>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</si>
  <si>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</si>
  <si>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</si>
  <si>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</si>
  <si>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</si>
  <si>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</si>
  <si>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</si>
  <si>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</si>
  <si>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</si>
  <si>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</si>
  <si>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</si>
  <si>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</si>
  <si>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</si>
  <si>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</si>
  <si>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</si>
  <si>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</si>
  <si>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</si>
  <si>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</si>
  <si>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</si>
  <si>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</si>
  <si>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</si>
  <si>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</si>
  <si>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</si>
  <si>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</si>
  <si>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</si>
  <si>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</si>
  <si>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</si>
  <si>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</si>
  <si>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</si>
  <si>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</si>
  <si>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</si>
  <si>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</si>
  <si>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</si>
  <si>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</si>
  <si>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</si>
  <si>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</si>
  <si>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</si>
  <si>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</si>
  <si>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</si>
  <si>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</si>
  <si>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</si>
  <si>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</si>
  <si>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</si>
  <si>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</si>
  <si>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</si>
  <si>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</si>
  <si>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</si>
  <si>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</si>
  <si>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</si>
  <si>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</si>
  <si>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</si>
  <si>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</si>
  <si>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</si>
  <si>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</si>
  <si>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</si>
  <si>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</si>
  <si>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</si>
  <si>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</si>
  <si>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</si>
  <si>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</si>
  <si>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</si>
  <si>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</si>
  <si>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</si>
  <si>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</si>
  <si>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</si>
  <si>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</si>
  <si>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</si>
  <si>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</si>
  <si>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</si>
  <si>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</si>
  <si>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</si>
  <si>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</si>
  <si>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</si>
  <si>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</si>
  <si>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</si>
  <si>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</si>
  <si>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</si>
  <si>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</si>
  <si>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</si>
  <si>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</si>
  <si>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</si>
  <si>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</si>
  <si>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</si>
  <si>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</si>
  <si>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</si>
  <si>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</si>
  <si>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</si>
  <si>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</si>
  <si>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</si>
  <si>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</si>
  <si>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</si>
  <si>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</si>
  <si>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</si>
  <si>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</si>
  <si>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</si>
  <si>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</si>
  <si>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</si>
  <si>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</si>
  <si>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</si>
  <si>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</si>
  <si>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</si>
  <si>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</si>
  <si>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</si>
  <si>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</si>
  <si>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</si>
  <si>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</si>
  <si>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</si>
  <si>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</si>
  <si>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</si>
  <si>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</si>
  <si>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</si>
  <si>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</si>
  <si>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</si>
  <si>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</si>
  <si>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</si>
  <si>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</si>
  <si>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</si>
  <si>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</si>
  <si>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</si>
  <si>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</si>
  <si>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</si>
  <si>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</si>
  <si>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</si>
  <si>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</si>
  <si>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</si>
  <si>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</si>
  <si>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</si>
  <si>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</si>
  <si>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</si>
  <si>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</si>
  <si>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</si>
  <si>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</si>
  <si>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</si>
  <si>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</si>
  <si>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</si>
  <si>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</si>
  <si>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</si>
  <si>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</si>
  <si>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</si>
  <si>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</si>
  <si>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</si>
  <si>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</si>
  <si>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</si>
  <si>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</si>
  <si>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</si>
  <si>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</si>
  <si>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</si>
  <si>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</si>
  <si>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</si>
  <si>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</si>
  <si>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</si>
  <si>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</si>
  <si>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</si>
  <si>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</si>
  <si>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</si>
  <si>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</si>
  <si>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</si>
  <si>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</si>
  <si>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</si>
  <si>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</si>
  <si>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</si>
  <si>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</si>
  <si>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</si>
  <si>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</si>
  <si>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</si>
  <si>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</si>
  <si>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</si>
  <si>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</si>
  <si>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</si>
  <si>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</si>
  <si>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</si>
  <si>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</si>
  <si>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</si>
  <si>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</si>
  <si>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</si>
  <si>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</si>
  <si>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</si>
  <si>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</si>
  <si>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</si>
  <si>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</si>
  <si>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</si>
  <si>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</si>
  <si>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</si>
  <si>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</si>
  <si>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</si>
  <si>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</si>
  <si>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</si>
  <si>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</si>
  <si>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</si>
  <si>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</si>
  <si>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</si>
  <si>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</si>
  <si>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</si>
  <si>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</si>
  <si>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</si>
  <si>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</si>
  <si>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</si>
  <si>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</si>
  <si>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</si>
  <si>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</si>
  <si>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</si>
  <si>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</si>
  <si>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</si>
  <si>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</si>
  <si>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</si>
  <si>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</si>
  <si>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</si>
  <si>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</si>
  <si>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</si>
  <si>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</si>
  <si>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</si>
  <si>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</si>
  <si>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</si>
  <si>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</si>
  <si>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</si>
  <si>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</si>
  <si>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</si>
  <si>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</si>
  <si>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</si>
  <si>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</si>
  <si>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</si>
  <si>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</si>
  <si>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</si>
  <si>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</si>
  <si>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</si>
  <si>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</si>
  <si>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</si>
  <si>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</si>
  <si>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</si>
  <si>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</si>
  <si>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</si>
  <si>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</si>
  <si>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</si>
  <si>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</si>
  <si>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</si>
  <si>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</si>
  <si>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</si>
  <si>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</si>
  <si>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</si>
  <si>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</si>
  <si>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</si>
  <si>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</si>
  <si>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</si>
  <si>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</si>
  <si>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</si>
  <si>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</si>
  <si>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</si>
  <si>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</si>
  <si>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</si>
  <si>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</si>
  <si>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</si>
  <si>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</si>
  <si>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</si>
  <si>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</si>
  <si>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</si>
  <si>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</si>
  <si>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</si>
  <si>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</si>
  <si>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</si>
  <si>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</si>
  <si>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</si>
  <si>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</si>
  <si>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</si>
  <si>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</si>
  <si>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</si>
  <si>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</si>
  <si>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</si>
  <si>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</si>
  <si>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</si>
  <si>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</si>
  <si>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</si>
  <si>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</si>
  <si>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</si>
  <si>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</si>
  <si>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</si>
  <si>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</si>
  <si>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</si>
  <si>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</si>
  <si>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</si>
  <si>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</si>
  <si>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</si>
  <si>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</si>
  <si>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</si>
  <si>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</si>
  <si>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</si>
  <si>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</si>
  <si>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</si>
  <si>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</si>
  <si>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</si>
  <si>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</si>
  <si>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</si>
  <si>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</si>
  <si>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</si>
  <si>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</si>
  <si>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</si>
  <si>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</si>
  <si>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</si>
  <si>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</si>
  <si>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</si>
  <si>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</si>
  <si>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</si>
  <si>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</si>
  <si>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</si>
  <si>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</si>
  <si>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</si>
  <si>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</si>
  <si>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</si>
  <si>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</si>
  <si>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</si>
  <si>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</si>
  <si>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</si>
  <si>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</si>
  <si>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</si>
  <si>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</si>
  <si>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</si>
  <si>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</si>
  <si>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</si>
  <si>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</si>
  <si>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</si>
  <si>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</si>
  <si>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</si>
  <si>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</si>
  <si>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</si>
  <si>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</si>
  <si>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</si>
  <si>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</si>
  <si>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</si>
  <si>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</si>
  <si>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</si>
  <si>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</si>
  <si>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</si>
  <si>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</si>
  <si>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</si>
  <si>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</si>
  <si>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</si>
  <si>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</si>
  <si>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</si>
  <si>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</si>
  <si>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</si>
  <si>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</si>
  <si>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</si>
  <si>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</si>
  <si>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</si>
  <si>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</si>
  <si>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</si>
  <si>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</si>
  <si>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</si>
  <si>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</si>
  <si>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</si>
  <si>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</si>
  <si>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</si>
  <si>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</si>
  <si>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</si>
  <si>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</si>
  <si>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</si>
  <si>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</si>
  <si>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</si>
  <si>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</si>
  <si>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</si>
  <si>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</si>
  <si>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</si>
  <si>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</si>
  <si>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</si>
  <si>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</si>
  <si>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</si>
  <si>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</si>
  <si>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</si>
  <si>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</si>
  <si>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</si>
  <si>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</si>
  <si>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</si>
  <si>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</si>
  <si>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</si>
  <si>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</si>
  <si>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</si>
  <si>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</si>
  <si>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</si>
  <si>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</si>
  <si>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</si>
  <si>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</si>
  <si>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</si>
  <si>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</si>
  <si>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</si>
  <si>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</si>
  <si>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</si>
  <si>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</si>
  <si>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</si>
  <si>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</si>
  <si>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</si>
  <si>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</si>
  <si>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</si>
  <si>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</si>
  <si>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</si>
  <si>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</si>
  <si>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</si>
  <si>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</si>
  <si>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</si>
  <si>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</si>
  <si>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</si>
  <si>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</si>
  <si>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</si>
  <si>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</si>
  <si>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</si>
  <si>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</si>
  <si>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</si>
  <si>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</si>
  <si>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</si>
  <si>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</si>
  <si>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</si>
  <si>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</si>
  <si>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</si>
  <si>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</si>
  <si>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</si>
  <si>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</si>
  <si>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</si>
  <si>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</si>
  <si>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</si>
  <si>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</si>
  <si>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</si>
  <si>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</si>
  <si>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</si>
  <si>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</si>
  <si>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</si>
  <si>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</si>
  <si>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</si>
  <si>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</si>
  <si>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</si>
  <si>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</si>
  <si>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</si>
  <si>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</si>
  <si>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</si>
  <si>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</si>
  <si>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</si>
  <si>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</si>
  <si>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</si>
  <si>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</si>
  <si>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</si>
  <si>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</si>
  <si>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</si>
  <si>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</si>
  <si>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</si>
  <si>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</si>
  <si>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</si>
  <si>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</si>
  <si>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</si>
  <si>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</si>
  <si>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</si>
  <si>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</si>
  <si>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</si>
  <si>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</si>
  <si>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</si>
  <si>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</si>
  <si>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</si>
  <si>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</si>
  <si>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</si>
  <si>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</si>
  <si>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</si>
  <si>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</si>
  <si>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</si>
  <si>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</si>
  <si>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</si>
  <si>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</si>
  <si>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</si>
  <si>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</si>
  <si>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</si>
  <si>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</si>
  <si>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</si>
  <si>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</si>
  <si>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</si>
  <si>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</si>
  <si>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</si>
  <si>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</si>
  <si>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</si>
  <si>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</si>
  <si>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</si>
  <si>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</si>
  <si>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</si>
  <si>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</si>
  <si>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</si>
  <si>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</si>
  <si>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</si>
  <si>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</si>
  <si>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</si>
  <si>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</si>
  <si>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</si>
  <si>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</si>
  <si>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</si>
  <si>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</si>
  <si>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</si>
  <si>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</si>
  <si>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</si>
  <si>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</si>
  <si>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</si>
  <si>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</si>
  <si>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</si>
  <si>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</si>
  <si>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</si>
  <si>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</si>
  <si>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</si>
  <si>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</si>
  <si>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</si>
  <si>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</si>
  <si>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</si>
  <si>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</si>
  <si>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</si>
  <si>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</si>
  <si>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</si>
  <si>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</si>
  <si>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</si>
  <si>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</si>
  <si>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</si>
  <si>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</si>
  <si>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</si>
  <si>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</si>
  <si>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</si>
  <si>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</si>
  <si>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</si>
  <si>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</si>
  <si>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</si>
  <si>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</si>
  <si>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</si>
  <si>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</si>
  <si>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</si>
  <si>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</si>
  <si>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</si>
  <si>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</si>
  <si>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</si>
  <si>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</si>
  <si>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</si>
  <si>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</si>
  <si>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</si>
  <si>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</si>
  <si>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</si>
  <si>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</si>
  <si>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</si>
  <si>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</si>
  <si>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</si>
  <si>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</si>
  <si>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</si>
  <si>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</si>
  <si>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</si>
  <si>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</si>
  <si>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</si>
  <si>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</si>
  <si>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</si>
  <si>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</si>
  <si>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</si>
  <si>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</si>
  <si>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</si>
  <si>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</si>
  <si>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</si>
  <si>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</si>
  <si>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</si>
  <si>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</si>
  <si>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</si>
  <si>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</si>
  <si>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</si>
  <si>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</si>
  <si>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</si>
  <si>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</si>
  <si>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</si>
  <si>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</si>
  <si>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</si>
  <si>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</si>
  <si>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</si>
  <si>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</si>
  <si>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</si>
  <si>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</si>
  <si>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</si>
  <si>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</si>
  <si>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</si>
  <si>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</si>
  <si>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</si>
  <si>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</si>
  <si>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</si>
  <si>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</si>
  <si>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</si>
  <si>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</si>
  <si>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</si>
  <si>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</si>
  <si>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</si>
  <si>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</si>
  <si>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</si>
  <si>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</si>
  <si>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</si>
  <si>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</si>
  <si>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</si>
  <si>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</si>
  <si>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</si>
  <si>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</si>
  <si>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</si>
  <si>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</si>
  <si>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</si>
  <si>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</si>
  <si>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</si>
  <si>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</si>
  <si>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</si>
  <si>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</si>
  <si>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</si>
  <si>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</si>
  <si>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</si>
  <si>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</si>
  <si>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</si>
  <si>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</si>
  <si>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</si>
  <si>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</si>
  <si>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</si>
  <si>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</si>
  <si>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</si>
  <si>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</si>
  <si>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</si>
  <si>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</si>
  <si>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</si>
  <si>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</si>
  <si>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</si>
  <si>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</si>
  <si>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</si>
  <si>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</si>
  <si>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</si>
  <si>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</si>
  <si>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</si>
  <si>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</si>
  <si>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</si>
  <si>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</si>
  <si>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</si>
  <si>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</si>
  <si>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</si>
  <si>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</si>
  <si>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</si>
  <si>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</si>
  <si>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</si>
  <si>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</si>
  <si>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</si>
  <si>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</si>
  <si>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</si>
  <si>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</si>
  <si>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</si>
  <si>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</si>
  <si>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</si>
  <si>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</si>
  <si>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</si>
  <si>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</si>
  <si>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</si>
  <si>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</si>
  <si>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</si>
  <si>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</si>
  <si>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</si>
  <si>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</si>
  <si>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</si>
  <si>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</si>
  <si>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</si>
  <si>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</si>
  <si>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</si>
  <si>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</si>
  <si>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</si>
  <si>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</si>
  <si>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</si>
  <si>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</si>
  <si>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</si>
  <si>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</si>
  <si>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</si>
  <si>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</si>
  <si>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</si>
  <si>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</si>
  <si>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</si>
  <si>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</si>
  <si>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</si>
  <si>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</si>
  <si>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</si>
  <si>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</si>
  <si>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</si>
  <si>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</si>
  <si>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</si>
  <si>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</si>
  <si>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</si>
  <si>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</si>
  <si>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</si>
  <si>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</si>
  <si>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</si>
  <si>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</si>
  <si>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</si>
  <si>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</si>
  <si>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</si>
  <si>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</si>
  <si>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</si>
  <si>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</si>
  <si>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</si>
  <si>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</si>
  <si>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</si>
  <si>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</si>
  <si>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</si>
  <si>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</si>
  <si>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</si>
  <si>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</si>
  <si>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</si>
  <si>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</si>
  <si>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</si>
  <si>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</si>
  <si>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</si>
  <si>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</si>
  <si>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</si>
  <si>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</si>
  <si>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</si>
  <si>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</si>
  <si>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</si>
  <si>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</si>
  <si>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</si>
  <si>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</si>
  <si>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</si>
  <si>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</si>
  <si>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</si>
  <si>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</si>
  <si>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</si>
  <si>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</si>
  <si>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</si>
  <si>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</si>
  <si>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</si>
  <si>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</si>
  <si>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</si>
  <si>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</si>
  <si>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</si>
  <si>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</si>
  <si>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</si>
  <si>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</si>
  <si>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</si>
  <si>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</si>
  <si>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</si>
  <si>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</si>
  <si>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</si>
  <si>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</si>
  <si>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</si>
  <si>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</si>
  <si>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</si>
  <si>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</si>
  <si>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</si>
  <si>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</si>
  <si>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</si>
  <si>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</si>
  <si>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</si>
  <si>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</si>
  <si>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</si>
  <si>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</si>
  <si>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</si>
  <si>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</si>
  <si>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</si>
  <si>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</si>
  <si>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</si>
  <si>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</si>
  <si>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</si>
  <si>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</si>
  <si>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</si>
  <si>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</si>
  <si>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</si>
  <si>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</si>
  <si>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</si>
  <si>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</si>
  <si>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</si>
  <si>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</si>
  <si>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</si>
  <si>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</si>
  <si>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</si>
  <si>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</si>
  <si>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</si>
  <si>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</si>
  <si>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</si>
  <si>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</si>
  <si>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</si>
  <si>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</si>
  <si>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</si>
  <si>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</si>
  <si>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</si>
  <si>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</si>
  <si>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</si>
  <si>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</si>
  <si>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</si>
  <si>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</si>
  <si>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</si>
  <si>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</si>
  <si>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</si>
  <si>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</si>
  <si>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</si>
  <si>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</si>
  <si>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</si>
  <si>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</si>
  <si>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</si>
  <si>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</si>
  <si>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</si>
  <si>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</si>
  <si>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</si>
  <si>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</si>
  <si>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</si>
  <si>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</si>
  <si>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</si>
  <si>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</si>
  <si>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</si>
  <si>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</si>
  <si>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</si>
  <si>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</si>
  <si>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</si>
  <si>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</si>
  <si>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</si>
  <si>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</si>
  <si>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</si>
  <si>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</si>
  <si>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</si>
  <si>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</si>
  <si>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</si>
  <si>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</si>
  <si>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</si>
  <si>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</si>
  <si>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</si>
  <si>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</si>
  <si>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</si>
  <si>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</si>
  <si>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</si>
  <si>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</si>
  <si>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</si>
  <si>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</si>
  <si>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</si>
  <si>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</si>
  <si>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</si>
  <si>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</si>
  <si>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</si>
  <si>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</si>
  <si>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</si>
  <si>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</si>
  <si>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</si>
  <si>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</si>
  <si>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</si>
  <si>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</si>
  <si>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</si>
  <si>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</si>
  <si>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</si>
  <si>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</si>
  <si>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</si>
  <si>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</si>
  <si>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</si>
  <si>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</si>
  <si>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</si>
  <si>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</si>
  <si>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</si>
  <si>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</si>
  <si>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</si>
  <si>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</si>
  <si>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</si>
  <si>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</si>
  <si>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</si>
  <si>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</si>
  <si>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</si>
  <si>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</si>
  <si>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</si>
  <si>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</si>
  <si>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</si>
  <si>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</si>
  <si>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</si>
  <si>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</si>
  <si>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</si>
  <si>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</si>
  <si>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</si>
  <si>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</si>
  <si>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</si>
  <si>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</si>
  <si>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</si>
  <si>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</si>
  <si>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</si>
  <si>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</si>
  <si>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</si>
  <si>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</si>
  <si>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</si>
  <si>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</si>
  <si>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</si>
  <si>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</si>
  <si>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</si>
  <si>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</si>
  <si>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</si>
  <si>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</si>
  <si>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</si>
  <si>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</si>
  <si>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</si>
  <si>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</si>
  <si>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</si>
  <si>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</si>
  <si>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</si>
  <si>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</si>
  <si>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</si>
  <si>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</si>
  <si>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</si>
  <si>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</si>
  <si>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</si>
  <si>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</si>
  <si>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</si>
  <si>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</si>
  <si>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</si>
  <si>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</si>
  <si>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</si>
  <si>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</si>
  <si>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</si>
  <si>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</si>
  <si>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</si>
  <si>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</si>
  <si>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</si>
  <si>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</si>
  <si>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</si>
  <si>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</si>
  <si>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</si>
  <si>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</si>
  <si>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</si>
  <si>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</si>
  <si>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</si>
  <si>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</si>
  <si>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</si>
  <si>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</si>
  <si>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</si>
  <si>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</si>
  <si>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</si>
  <si>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</si>
  <si>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</si>
  <si>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</si>
  <si>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</si>
  <si>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</si>
  <si>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</si>
  <si>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</si>
  <si>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</si>
  <si>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</si>
  <si>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</si>
  <si>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</si>
  <si>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</si>
  <si>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</si>
  <si>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</si>
  <si>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</si>
  <si>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</si>
  <si>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</si>
  <si>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</si>
  <si>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</si>
  <si>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</si>
  <si>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</si>
  <si>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</si>
  <si>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</si>
  <si>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</si>
  <si>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</si>
  <si>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</si>
  <si>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</si>
  <si>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</si>
  <si>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</si>
  <si>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</si>
  <si>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</si>
  <si>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</si>
  <si>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</si>
  <si>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</si>
  <si>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</si>
  <si>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</si>
  <si>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</si>
  <si>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</si>
  <si>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</si>
  <si>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</si>
  <si>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</si>
  <si>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</si>
  <si>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</si>
  <si>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</si>
  <si>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</si>
  <si>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</si>
  <si>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</si>
  <si>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</si>
  <si>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</si>
  <si>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</si>
  <si>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</si>
  <si>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</si>
  <si>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</si>
  <si>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</si>
  <si>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</si>
  <si>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</si>
  <si>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</si>
  <si>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</si>
  <si>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</si>
  <si>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</si>
  <si>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</si>
  <si>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</si>
  <si>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</si>
  <si>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</si>
  <si>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</si>
  <si>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</si>
  <si>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</si>
  <si>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</si>
  <si>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</si>
  <si>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</si>
  <si>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</si>
  <si>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</si>
  <si>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</si>
  <si>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</si>
  <si>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</si>
  <si>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</si>
  <si>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</si>
  <si>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</si>
  <si>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</si>
  <si>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</si>
  <si>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</si>
  <si>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</si>
  <si>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</si>
  <si>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</si>
  <si>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</si>
  <si>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</si>
  <si>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</si>
  <si>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</si>
  <si>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</si>
  <si>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</si>
  <si>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</si>
  <si>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</si>
  <si>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</si>
  <si>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</si>
  <si>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</si>
  <si>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</si>
  <si>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</si>
  <si>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</si>
  <si>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</si>
  <si>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</si>
  <si>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</si>
  <si>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</si>
  <si>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</si>
  <si>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</si>
  <si>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</si>
  <si>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</si>
  <si>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</si>
  <si>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</si>
  <si>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</si>
  <si>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</si>
  <si>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</si>
  <si>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</si>
  <si>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</si>
  <si>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</si>
  <si>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</si>
  <si>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</si>
  <si>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</si>
  <si>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</si>
  <si>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</si>
  <si>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</si>
  <si>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</si>
  <si>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</si>
  <si>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</si>
  <si>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</si>
  <si>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</si>
  <si>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</si>
  <si>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</si>
  <si>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</si>
  <si>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</si>
  <si>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</si>
  <si>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</si>
  <si>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</si>
  <si>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</si>
  <si>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</si>
  <si>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</si>
  <si>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</si>
  <si>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</si>
  <si>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</si>
  <si>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</si>
  <si>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</si>
  <si>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</si>
  <si>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</si>
  <si>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</si>
  <si>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</si>
  <si>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</si>
  <si>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</si>
  <si>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</si>
  <si>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</si>
  <si>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</si>
  <si>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</si>
  <si>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</si>
  <si>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</si>
  <si>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</si>
  <si>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</si>
  <si>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</si>
  <si>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</si>
  <si>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</si>
  <si>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</si>
  <si>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</si>
  <si>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</si>
  <si>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</si>
  <si>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</si>
  <si>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</si>
  <si>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</si>
  <si>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</si>
  <si>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</si>
  <si>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</si>
  <si>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</si>
  <si>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</si>
  <si>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</si>
  <si>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</si>
  <si>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</si>
  <si>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</si>
  <si>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</si>
  <si>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</si>
  <si>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</si>
  <si>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</si>
  <si>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</si>
  <si>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</si>
  <si>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</si>
  <si>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</si>
  <si>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</si>
  <si>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</si>
  <si>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</si>
  <si>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</si>
  <si>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</si>
  <si>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</si>
  <si>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</si>
  <si>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</si>
  <si>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</si>
  <si>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</si>
  <si>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</si>
  <si>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</si>
  <si>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</si>
  <si>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</si>
  <si>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</si>
  <si>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</si>
  <si>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</si>
  <si>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</si>
  <si>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</si>
  <si>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</si>
  <si>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</si>
  <si>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</si>
  <si>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</si>
  <si>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</si>
  <si>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</si>
  <si>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</si>
  <si>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</si>
  <si>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</si>
  <si>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</si>
  <si>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</si>
  <si>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</si>
  <si>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</si>
  <si>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</si>
  <si>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</si>
  <si>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</si>
  <si>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</si>
  <si>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</si>
  <si>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</si>
  <si>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</si>
  <si>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</si>
  <si>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</si>
  <si>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</si>
  <si>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</si>
  <si>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</si>
  <si>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</si>
  <si>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</si>
  <si>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</si>
  <si>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</si>
  <si>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</si>
  <si>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</si>
  <si>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</si>
  <si>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</si>
  <si>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</si>
  <si>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</si>
  <si>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</si>
  <si>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</si>
  <si>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</si>
  <si>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</si>
  <si>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</si>
  <si>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</si>
  <si>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</si>
  <si>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</si>
  <si>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</si>
  <si>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</si>
  <si>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</si>
  <si>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</si>
  <si>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</si>
  <si>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</si>
  <si>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</si>
  <si>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</si>
  <si>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</si>
  <si>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</si>
  <si>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</si>
  <si>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</si>
  <si>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</si>
  <si>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</si>
  <si>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</si>
  <si>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</si>
  <si>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</si>
  <si>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</si>
  <si>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</si>
  <si>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</si>
  <si>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</si>
  <si>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</si>
  <si>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</si>
  <si>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</si>
  <si>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</si>
  <si>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</si>
  <si>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</si>
  <si>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</si>
  <si>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</si>
  <si>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</si>
  <si>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</si>
  <si>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</si>
  <si>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</si>
  <si>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</si>
  <si>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</si>
  <si>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</si>
  <si>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</si>
  <si>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</si>
  <si>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</si>
  <si>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</si>
  <si>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</si>
  <si>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</si>
  <si>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</si>
  <si>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</si>
  <si>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</si>
  <si>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</si>
  <si>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</si>
  <si>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</si>
  <si>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</si>
  <si>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</si>
  <si>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</si>
  <si>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</si>
  <si>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</si>
  <si>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</si>
  <si>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</si>
  <si>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</si>
  <si>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</si>
  <si>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</si>
  <si>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</si>
  <si>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</si>
  <si>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</si>
  <si>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</si>
  <si>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</si>
  <si>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</si>
  <si>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</si>
  <si>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</si>
  <si>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</si>
  <si>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</si>
  <si>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</si>
  <si>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</si>
  <si>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</si>
  <si>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</si>
  <si>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</si>
  <si>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</si>
  <si>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</si>
  <si>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</si>
  <si>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</si>
  <si>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</si>
  <si>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</si>
  <si>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</si>
  <si>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</si>
  <si>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</si>
  <si>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</si>
  <si>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</si>
  <si>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</si>
  <si>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</si>
  <si>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</si>
  <si>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</si>
  <si>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</si>
  <si>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</si>
  <si>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</si>
  <si>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</si>
  <si>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</si>
  <si>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</si>
  <si>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</si>
  <si>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</si>
  <si>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</si>
  <si>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</si>
  <si>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</si>
  <si>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</si>
  <si>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</si>
  <si>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</si>
  <si>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</si>
  <si>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</si>
  <si>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</si>
  <si>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</si>
  <si>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</si>
  <si>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</si>
  <si>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</si>
  <si>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</si>
  <si>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</si>
  <si>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</si>
  <si>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</si>
  <si>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</si>
  <si>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</si>
  <si>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</si>
  <si>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</si>
  <si>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</si>
  <si>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</si>
  <si>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</si>
  <si>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</si>
  <si>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</si>
  <si>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</si>
  <si>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</si>
  <si>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</si>
  <si>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</si>
  <si>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</si>
  <si>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</si>
  <si>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</si>
  <si>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</si>
  <si>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</si>
  <si>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</si>
  <si>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</si>
  <si>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</si>
  <si>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</si>
  <si>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</si>
  <si>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</si>
  <si>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</si>
  <si>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</si>
  <si>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</si>
  <si>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</si>
  <si>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</si>
  <si>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</si>
  <si>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</si>
  <si>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</si>
  <si>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</si>
  <si>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</si>
  <si>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</si>
  <si>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</si>
  <si>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</si>
  <si>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</si>
  <si>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</si>
  <si>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</si>
  <si>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</si>
  <si>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</si>
  <si>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</si>
  <si>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</si>
  <si>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</si>
  <si>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</si>
  <si>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</si>
  <si>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</si>
  <si>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</si>
  <si>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</si>
  <si>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</si>
  <si>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</si>
  <si>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</si>
  <si>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</si>
  <si>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</si>
  <si>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</si>
  <si>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</si>
  <si>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</si>
  <si>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</si>
  <si>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</si>
  <si>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</si>
  <si>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</si>
  <si>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</si>
  <si>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</si>
  <si>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</si>
  <si>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</si>
  <si>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</si>
  <si>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</si>
  <si>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</si>
  <si>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</si>
  <si>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</si>
  <si>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</si>
  <si>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</si>
  <si>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</si>
  <si>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</si>
  <si>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</si>
  <si>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</si>
  <si>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</si>
  <si>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</si>
  <si>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</si>
  <si>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</si>
  <si>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</si>
  <si>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</si>
  <si>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</si>
  <si>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</si>
  <si>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</si>
  <si>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</si>
  <si>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</si>
  <si>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</si>
  <si>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</si>
  <si>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</si>
  <si>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</si>
  <si>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</si>
  <si>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</si>
  <si>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</si>
  <si>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</si>
  <si>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</si>
  <si>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</si>
  <si>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</si>
  <si>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</si>
  <si>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</si>
  <si>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</si>
  <si>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</si>
  <si>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</si>
  <si>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</si>
  <si>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</si>
  <si>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</si>
  <si>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</si>
  <si>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</si>
  <si>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</si>
  <si>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</si>
  <si>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</si>
  <si>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</si>
  <si>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</si>
  <si>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</si>
  <si>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</si>
  <si>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</si>
  <si>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</si>
  <si>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</si>
  <si>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</si>
  <si>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</si>
  <si>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</si>
  <si>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</si>
  <si>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</si>
  <si>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</si>
  <si>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</si>
  <si>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</si>
  <si>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</si>
  <si>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</si>
  <si>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</si>
  <si>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</si>
  <si>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</si>
  <si>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</si>
  <si>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</si>
  <si>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</si>
  <si>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</si>
  <si>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</si>
  <si>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</si>
  <si>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</si>
  <si>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</si>
  <si>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</si>
  <si>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</si>
  <si>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</si>
  <si>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</si>
  <si>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</si>
  <si>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</si>
  <si>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</si>
  <si>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</si>
  <si>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</si>
  <si>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</si>
  <si>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</si>
  <si>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</si>
  <si>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</si>
  <si>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</si>
  <si>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</si>
  <si>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</si>
  <si>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</si>
  <si>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</si>
  <si>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</si>
  <si>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</si>
  <si>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</si>
  <si>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</si>
  <si>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</si>
  <si>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</si>
  <si>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</si>
  <si>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</si>
  <si>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</si>
  <si>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</si>
  <si>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</si>
  <si>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</si>
  <si>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</si>
  <si>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</si>
  <si>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</si>
  <si>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</si>
  <si>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</si>
  <si>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</si>
  <si>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</si>
  <si>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</si>
  <si>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</si>
  <si>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</si>
  <si>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</si>
  <si>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</si>
  <si>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</si>
  <si>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</si>
  <si>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</si>
  <si>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</si>
  <si>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</si>
  <si>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</si>
  <si>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</si>
  <si>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</si>
  <si>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</si>
  <si>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</si>
  <si>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</si>
  <si>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</si>
  <si>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</si>
  <si>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</si>
  <si>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</si>
  <si>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</si>
  <si>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</si>
  <si>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</si>
  <si>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</si>
  <si>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</si>
  <si>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</si>
  <si>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</si>
  <si>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</si>
  <si>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</si>
  <si>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</si>
  <si>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</si>
  <si>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</si>
  <si>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</si>
  <si>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</si>
  <si>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</si>
  <si>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</si>
  <si>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</si>
  <si>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</si>
  <si>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</si>
  <si>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</si>
  <si>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</si>
  <si>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</si>
  <si>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</si>
  <si>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</si>
  <si>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</si>
  <si>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</si>
  <si>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</si>
  <si>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</si>
  <si>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</si>
  <si>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</si>
  <si>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</si>
  <si>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</si>
  <si>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</si>
  <si>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</si>
  <si>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</si>
  <si>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</si>
  <si>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</si>
  <si>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</si>
  <si>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</si>
  <si>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</si>
  <si>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</si>
  <si>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</si>
  <si>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</si>
  <si>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</si>
  <si>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</si>
  <si>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</si>
  <si>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</si>
  <si>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</si>
  <si>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</si>
  <si>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</si>
  <si>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</si>
  <si>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</si>
  <si>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</si>
  <si>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</si>
  <si>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</si>
  <si>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</si>
  <si>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</si>
  <si>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</si>
  <si>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</si>
  <si>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</si>
  <si>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</si>
  <si>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</si>
  <si>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</si>
  <si>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</si>
  <si>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</si>
  <si>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</si>
  <si>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</si>
  <si>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</si>
  <si>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</si>
  <si>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</si>
  <si>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</si>
  <si>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</si>
  <si>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</si>
  <si>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</si>
  <si>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</si>
  <si>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</si>
  <si>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</si>
  <si>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</si>
  <si>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</si>
  <si>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</si>
  <si>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</si>
  <si>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</si>
  <si>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</si>
  <si>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</si>
  <si>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</si>
  <si>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</si>
  <si>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</si>
  <si>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</si>
  <si>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</si>
  <si>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</si>
  <si>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</si>
  <si>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</si>
  <si>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</si>
  <si>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</si>
  <si>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</si>
  <si>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</si>
  <si>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</si>
  <si>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</si>
  <si>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</si>
  <si>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</si>
  <si>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</si>
  <si>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</si>
  <si>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</si>
  <si>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</si>
  <si>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</si>
  <si>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</si>
  <si>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</si>
  <si>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</si>
  <si>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</si>
  <si>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</si>
  <si>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</si>
  <si>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</si>
  <si>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</si>
  <si>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</si>
  <si>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</si>
  <si>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</si>
  <si>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</si>
  <si>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</si>
  <si>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</si>
  <si>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</si>
  <si>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</si>
  <si>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</si>
  <si>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</si>
  <si>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</si>
  <si>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</si>
  <si>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</si>
  <si>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</si>
  <si>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</si>
  <si>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</si>
  <si>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</si>
  <si>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</si>
  <si>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</si>
  <si>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</si>
  <si>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</si>
  <si>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</si>
  <si>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</si>
  <si>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</si>
  <si>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</si>
  <si>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</si>
  <si>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</si>
  <si>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</si>
  <si>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</si>
  <si>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</si>
  <si>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</si>
  <si>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</si>
  <si>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</si>
  <si>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</si>
  <si>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</si>
  <si>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</si>
  <si>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</si>
  <si>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</si>
  <si>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</si>
  <si>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</si>
  <si>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</si>
  <si>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</si>
  <si>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</si>
  <si>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</si>
  <si>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</si>
  <si>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</si>
  <si>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</si>
  <si>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</si>
  <si>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</si>
  <si>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</si>
  <si>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</si>
  <si>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</si>
  <si>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</si>
  <si>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</si>
  <si>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</si>
  <si>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</si>
  <si>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</si>
  <si>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</si>
  <si>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</si>
  <si>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</si>
  <si>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</si>
  <si>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</si>
  <si>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</si>
  <si>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</si>
  <si>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</si>
  <si>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</si>
  <si>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</si>
  <si>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</si>
  <si>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</si>
  <si>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</si>
  <si>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</si>
  <si>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</si>
  <si>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</si>
  <si>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</si>
  <si>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</si>
  <si>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</si>
  <si>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</si>
  <si>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</si>
  <si>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</si>
  <si>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</si>
  <si>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</si>
  <si>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</si>
  <si>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</si>
  <si>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</si>
  <si>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</si>
  <si>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</si>
  <si>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</si>
  <si>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</si>
  <si>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</si>
  <si>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</si>
  <si>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</si>
  <si>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</si>
  <si>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</si>
  <si>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</si>
  <si>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</si>
  <si>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</si>
  <si>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</si>
  <si>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</si>
  <si>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</si>
  <si>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</si>
  <si>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</si>
  <si>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</si>
  <si>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</si>
  <si>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</si>
  <si>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</si>
  <si>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</si>
  <si>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</si>
  <si>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</si>
  <si>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</si>
  <si>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</si>
  <si>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</si>
  <si>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</si>
  <si>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</si>
  <si>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</si>
  <si>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</si>
  <si>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</si>
  <si>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</si>
  <si>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</si>
  <si>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</si>
  <si>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</si>
  <si>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</si>
  <si>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</si>
  <si>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</si>
  <si>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</si>
  <si>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</si>
  <si>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</si>
  <si>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</si>
  <si>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</si>
  <si>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</si>
  <si>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</si>
  <si>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</si>
  <si>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</si>
  <si>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</si>
  <si>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</si>
  <si>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</si>
  <si>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</si>
  <si>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</si>
  <si>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</si>
  <si>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</si>
  <si>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</si>
  <si>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</si>
  <si>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</si>
  <si>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</si>
  <si>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</si>
  <si>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</si>
  <si>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</si>
  <si>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</si>
  <si>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</si>
  <si>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</si>
  <si>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</si>
  <si>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</si>
  <si>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</si>
  <si>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</si>
  <si>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</si>
  <si>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</si>
  <si>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</si>
  <si>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</si>
  <si>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</si>
  <si>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</si>
  <si>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</si>
  <si>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</si>
  <si>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</si>
  <si>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</si>
  <si>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</si>
  <si>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</si>
  <si>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</si>
  <si>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</si>
  <si>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</si>
  <si>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</si>
  <si>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</si>
  <si>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</si>
  <si>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</si>
  <si>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</si>
  <si>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</si>
  <si>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</si>
  <si>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</si>
  <si>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</si>
  <si>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</si>
  <si>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</si>
  <si>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</si>
  <si>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</si>
  <si>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</si>
  <si>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</si>
  <si>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</si>
  <si>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</si>
  <si>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</si>
  <si>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</si>
  <si>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</si>
  <si>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</si>
  <si>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</si>
  <si>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</si>
  <si>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</si>
  <si>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</si>
  <si>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</si>
  <si>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</si>
  <si>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</si>
  <si>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</si>
  <si>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</si>
  <si>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</si>
  <si>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</si>
  <si>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</si>
  <si>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</si>
  <si>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</si>
  <si>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</si>
  <si>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</si>
  <si>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</si>
  <si>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</si>
  <si>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</si>
  <si>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</si>
  <si>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</si>
  <si>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</si>
  <si>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</si>
  <si>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</si>
  <si>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</si>
  <si>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</si>
  <si>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</si>
  <si>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</si>
  <si>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</si>
  <si>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</si>
  <si>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</si>
  <si>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</si>
  <si>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</si>
  <si>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</si>
  <si>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</si>
  <si>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</si>
  <si>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</si>
  <si>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</si>
  <si>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</si>
  <si>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</si>
  <si>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</si>
  <si>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</si>
  <si>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</si>
  <si>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</si>
  <si>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</si>
  <si>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</si>
  <si>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</si>
  <si>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</si>
  <si>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</si>
  <si>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</si>
  <si>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</si>
  <si>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</si>
  <si>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</si>
  <si>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</si>
  <si>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</si>
  <si>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</si>
  <si>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</si>
  <si>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</si>
  <si>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</si>
  <si>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</si>
  <si>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</si>
  <si>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</si>
  <si>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</si>
  <si>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</si>
  <si>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</si>
  <si>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</si>
  <si>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</si>
  <si>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</si>
  <si>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</si>
  <si>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</si>
  <si>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</si>
  <si>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</si>
  <si>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</si>
  <si>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</si>
  <si>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</si>
  <si>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</si>
  <si>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</si>
  <si>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</si>
  <si>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</si>
  <si>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</si>
  <si>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</si>
  <si>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</si>
  <si>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</si>
  <si>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</si>
  <si>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</si>
  <si>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</si>
  <si>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</si>
  <si>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</si>
  <si>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</si>
  <si>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</si>
  <si>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</si>
  <si>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</si>
  <si>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</si>
  <si>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</si>
  <si>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</si>
  <si>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</si>
  <si>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</si>
  <si>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</si>
  <si>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</si>
  <si>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</si>
  <si>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</si>
  <si>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</si>
  <si>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</si>
  <si>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</si>
  <si>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</si>
  <si>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</si>
  <si>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</si>
  <si>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</si>
  <si>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</si>
  <si>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</si>
  <si>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</si>
  <si>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</si>
  <si>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</si>
  <si>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</si>
  <si>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</si>
  <si>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</si>
  <si>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</si>
  <si>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</si>
  <si>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</si>
  <si>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</si>
  <si>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</si>
  <si>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</si>
  <si>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</si>
  <si>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</si>
  <si>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</si>
  <si>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</si>
  <si>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</si>
  <si>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</si>
  <si>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</si>
  <si>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</si>
  <si>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</si>
  <si>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</si>
  <si>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</si>
  <si>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</si>
  <si>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</si>
  <si>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</si>
  <si>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</si>
  <si>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</si>
  <si>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</si>
  <si>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</si>
  <si>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</si>
  <si>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</si>
  <si>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</si>
  <si>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</si>
  <si>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</si>
  <si>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</si>
  <si>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</si>
  <si>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</si>
  <si>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</si>
  <si>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</si>
  <si>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</si>
  <si>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</si>
  <si>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</si>
  <si>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</si>
  <si>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</si>
  <si>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</si>
  <si>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</si>
  <si>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</si>
  <si>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</si>
  <si>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</si>
  <si>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</si>
  <si>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</si>
  <si>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</si>
  <si>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</si>
  <si>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</si>
  <si>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</si>
  <si>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</si>
  <si>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</si>
  <si>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</si>
  <si>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</si>
  <si>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</si>
  <si>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</si>
  <si>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</si>
  <si>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</si>
  <si>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</si>
  <si>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</si>
  <si>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</si>
  <si>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</si>
  <si>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</si>
  <si>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</si>
  <si>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</si>
  <si>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</si>
  <si>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</si>
  <si>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</si>
  <si>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</si>
  <si>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</si>
  <si>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</si>
  <si>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</si>
  <si>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</si>
  <si>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</si>
  <si>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</si>
  <si>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</si>
  <si>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</si>
  <si>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</si>
  <si>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</si>
  <si>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</si>
  <si>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</si>
  <si>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</si>
  <si>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</si>
  <si>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</si>
  <si>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</si>
  <si>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</si>
  <si>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</si>
  <si>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</si>
  <si>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</si>
  <si>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</si>
  <si>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</si>
  <si>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</si>
  <si>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</si>
  <si>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</si>
  <si>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</si>
  <si>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</si>
  <si>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</si>
  <si>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</si>
  <si>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</si>
  <si>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</si>
  <si>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</si>
  <si>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</si>
  <si>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</si>
  <si>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</si>
  <si>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</si>
  <si>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</si>
  <si>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</si>
  <si>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</si>
  <si>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</si>
  <si>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</si>
  <si>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</si>
  <si>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</si>
  <si>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</si>
  <si>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</si>
  <si>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</si>
  <si>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</si>
  <si>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</si>
  <si>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</si>
  <si>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</si>
  <si>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</si>
  <si>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</si>
  <si>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</si>
  <si>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</si>
  <si>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</si>
  <si>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</si>
  <si>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</si>
  <si>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</si>
  <si>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</si>
  <si>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</si>
  <si>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</si>
  <si>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</si>
  <si>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</si>
  <si>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</si>
  <si>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</si>
  <si>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</si>
  <si>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</si>
  <si>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</si>
  <si>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</si>
  <si>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</si>
  <si>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</si>
  <si>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</si>
  <si>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</si>
  <si>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</si>
  <si>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</si>
  <si>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</si>
  <si>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</si>
  <si>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</si>
  <si>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</si>
  <si>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</si>
  <si>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</si>
  <si>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</si>
  <si>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</si>
  <si>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</si>
  <si>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</si>
  <si>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</si>
  <si>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</si>
  <si>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</si>
  <si>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</si>
  <si>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</si>
  <si>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</si>
  <si>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</si>
  <si>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</si>
  <si>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</si>
  <si>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</si>
  <si>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</si>
  <si>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</si>
  <si>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</si>
  <si>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</si>
  <si>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</si>
  <si>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</si>
  <si>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</si>
  <si>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</si>
  <si>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</si>
  <si>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</si>
  <si>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</si>
  <si>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</si>
  <si>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</si>
  <si>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</si>
  <si>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</si>
  <si>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</si>
  <si>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</si>
  <si>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</si>
  <si>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</si>
  <si>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</si>
  <si>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</si>
  <si>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</si>
  <si>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</si>
  <si>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</si>
  <si>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</si>
  <si>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</si>
  <si>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</si>
  <si>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</si>
  <si>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</si>
  <si>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</si>
  <si>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</si>
  <si>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</si>
  <si>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</si>
  <si>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</si>
  <si>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</si>
  <si>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</si>
  <si>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</si>
  <si>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</si>
  <si>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</si>
  <si>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</si>
  <si>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</si>
  <si>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</si>
  <si>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</si>
  <si>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</si>
  <si>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</si>
  <si>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</si>
  <si>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</si>
  <si>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</si>
  <si>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</si>
  <si>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</si>
  <si>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</si>
  <si>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</si>
  <si>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</si>
  <si>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</si>
  <si>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</si>
  <si>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</si>
  <si>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</si>
  <si>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</si>
  <si>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</si>
  <si>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</si>
  <si>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</si>
  <si>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</si>
  <si>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</si>
  <si>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</si>
  <si>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</si>
  <si>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</si>
  <si>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</si>
  <si>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</si>
  <si>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</si>
  <si>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</si>
  <si>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</si>
  <si>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</si>
  <si>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</si>
  <si>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</si>
  <si>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</si>
  <si>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</si>
  <si>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</si>
  <si>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</si>
  <si>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</si>
  <si>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</si>
  <si>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</si>
  <si>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</si>
  <si>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</si>
  <si>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</si>
  <si>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</si>
  <si>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</si>
  <si>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</si>
  <si>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</si>
  <si>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</si>
  <si>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</si>
  <si>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</si>
  <si>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</si>
  <si>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</si>
  <si>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</si>
  <si>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</si>
  <si>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</si>
  <si>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</si>
  <si>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</si>
  <si>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</si>
  <si>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</si>
  <si>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</si>
  <si>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</si>
  <si>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</si>
  <si>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</si>
  <si>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</si>
  <si>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</si>
  <si>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</si>
  <si>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</si>
  <si>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</si>
  <si>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</si>
  <si>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</si>
  <si>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</si>
  <si>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</si>
  <si>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</si>
  <si>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</si>
  <si>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</si>
  <si>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</si>
  <si>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</si>
  <si>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</si>
  <si>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</si>
  <si>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</si>
  <si>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</si>
  <si>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</si>
  <si>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</si>
  <si>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</si>
  <si>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</si>
  <si>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</si>
  <si>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</si>
  <si>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</si>
  <si>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</si>
  <si>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</si>
  <si>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</si>
  <si>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</si>
  <si>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</si>
  <si>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</si>
  <si>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</si>
  <si>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</si>
  <si>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</si>
  <si>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</si>
  <si>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</si>
  <si>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</si>
  <si>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</si>
  <si>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</si>
  <si>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</si>
  <si>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</si>
  <si>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</si>
  <si>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</si>
  <si>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</si>
  <si>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</si>
  <si>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</si>
  <si>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</si>
  <si>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</si>
  <si>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</si>
  <si>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</si>
  <si>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</si>
  <si>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</si>
  <si>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</si>
  <si>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</si>
  <si>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</si>
  <si>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</si>
  <si>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</si>
  <si>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</si>
  <si>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</si>
  <si>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</si>
  <si>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</si>
  <si>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</si>
  <si>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</si>
  <si>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</si>
  <si>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</si>
  <si>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</si>
  <si>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</si>
  <si>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</si>
  <si>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</si>
  <si>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</si>
  <si>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</si>
  <si>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</si>
  <si>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</si>
  <si>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</si>
  <si>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</si>
  <si>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</si>
  <si>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</si>
  <si>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</si>
  <si>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</si>
  <si>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</si>
  <si>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</si>
  <si>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</si>
  <si>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</si>
  <si>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</si>
  <si>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</si>
  <si>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</si>
  <si>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</si>
  <si>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</si>
  <si>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</si>
  <si>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</si>
  <si>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</si>
  <si>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</si>
  <si>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</si>
  <si>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</si>
  <si>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</si>
  <si>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</si>
  <si>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</si>
  <si>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</si>
  <si>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</si>
  <si>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</si>
  <si>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</si>
  <si>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</si>
  <si>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</si>
  <si>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</si>
  <si>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</si>
  <si>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</si>
  <si>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</si>
  <si>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</si>
  <si>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</si>
  <si>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</si>
  <si>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</si>
  <si>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</si>
  <si>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</si>
  <si>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</si>
  <si>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</si>
  <si>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</si>
  <si>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</si>
  <si>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</si>
  <si>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</si>
  <si>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</si>
  <si>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</si>
  <si>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</si>
  <si>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</si>
  <si>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</si>
  <si>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</si>
  <si>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</si>
  <si>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</si>
  <si>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</si>
  <si>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</si>
  <si>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</si>
  <si>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</si>
  <si>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</si>
  <si>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</si>
  <si>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</si>
  <si>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</si>
  <si>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</si>
  <si>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</si>
  <si>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</si>
  <si>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</si>
  <si>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</si>
  <si>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</si>
  <si>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</si>
  <si>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</si>
  <si>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</si>
  <si>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</si>
  <si>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</si>
  <si>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</si>
  <si>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</si>
  <si>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</si>
  <si>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</si>
  <si>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</si>
  <si>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</si>
  <si>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</si>
  <si>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</si>
  <si>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</si>
  <si>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</si>
  <si>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</si>
  <si>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</si>
  <si>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</si>
  <si>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</si>
  <si>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</si>
  <si>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</si>
  <si>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</si>
  <si>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</si>
  <si>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</si>
  <si>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</si>
  <si>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</si>
  <si>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</si>
  <si>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</si>
  <si>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</si>
  <si>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</si>
  <si>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</si>
  <si>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</si>
  <si>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</si>
  <si>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</si>
  <si>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</si>
  <si>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</si>
  <si>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</si>
  <si>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</si>
  <si>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</si>
  <si>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</si>
  <si>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</si>
  <si>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</si>
  <si>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</si>
  <si>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</si>
  <si>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</si>
  <si>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</si>
  <si>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</si>
  <si>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</si>
  <si>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</si>
  <si>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</si>
  <si>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</si>
  <si>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</si>
  <si>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</si>
  <si>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</si>
  <si>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</si>
  <si>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</si>
  <si>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</si>
  <si>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</si>
  <si>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</si>
  <si>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</si>
  <si>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</si>
  <si>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</si>
  <si>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</si>
  <si>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</si>
  <si>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</si>
  <si>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</si>
  <si>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</si>
  <si>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</si>
  <si>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</si>
  <si>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</si>
  <si>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</si>
  <si>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</si>
  <si>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</si>
  <si>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</si>
  <si>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</si>
  <si>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</si>
  <si>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</si>
  <si>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</si>
  <si>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</si>
  <si>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</si>
  <si>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</si>
  <si>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</si>
  <si>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</si>
  <si>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</si>
  <si>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</si>
  <si>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</si>
  <si>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</si>
  <si>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</si>
  <si>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</si>
  <si>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</si>
  <si>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</si>
  <si>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</si>
  <si>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</si>
  <si>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</si>
  <si>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</si>
  <si>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</si>
  <si>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</si>
  <si>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</si>
  <si>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</si>
  <si>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</si>
  <si>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</si>
  <si>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</si>
  <si>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</si>
  <si>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</si>
  <si>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</si>
  <si>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</si>
  <si>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</si>
  <si>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</si>
  <si>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</si>
  <si>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</si>
  <si>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</si>
  <si>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</si>
  <si>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</si>
  <si>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</si>
  <si>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</si>
  <si>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</si>
  <si>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</si>
  <si>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</si>
  <si>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</si>
  <si>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</si>
  <si>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</si>
  <si>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</si>
  <si>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</si>
  <si>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</si>
  <si>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</si>
  <si>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</si>
  <si>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</si>
  <si>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</si>
  <si>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</si>
  <si>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</si>
  <si>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</si>
  <si>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</si>
  <si>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</si>
  <si>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</si>
  <si>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</si>
  <si>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</si>
  <si>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</si>
  <si>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</si>
  <si>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</si>
  <si>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</si>
  <si>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</si>
  <si>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</si>
  <si>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</si>
  <si>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</si>
  <si>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</si>
  <si>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</si>
  <si>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</si>
  <si>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</si>
  <si>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</si>
  <si>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</si>
  <si>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</si>
  <si>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</si>
  <si>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</si>
  <si>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</si>
  <si>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</si>
  <si>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</si>
  <si>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</si>
  <si>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</si>
  <si>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</si>
  <si>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</si>
  <si>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</si>
  <si>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</si>
  <si>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</si>
  <si>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</si>
  <si>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</si>
  <si>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</si>
  <si>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</si>
  <si>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</si>
  <si>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</si>
  <si>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</si>
  <si>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</si>
  <si>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</si>
  <si>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</si>
  <si>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</si>
  <si>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</si>
  <si>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</si>
  <si>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</si>
  <si>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</si>
  <si>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</si>
  <si>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</si>
  <si>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</si>
  <si>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</si>
  <si>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</si>
  <si>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</si>
  <si>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</si>
  <si>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</si>
  <si>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</si>
  <si>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</si>
  <si>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</si>
  <si>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</si>
  <si>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</si>
  <si>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</si>
  <si>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</si>
  <si>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</si>
  <si>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</si>
  <si>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</si>
  <si>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</si>
  <si>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</si>
  <si>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</si>
  <si>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</si>
  <si>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</si>
  <si>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</si>
  <si>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</si>
  <si>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</si>
  <si>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</si>
  <si>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</si>
  <si>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</si>
  <si>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</si>
  <si>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</si>
  <si>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</si>
  <si>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</si>
  <si>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</si>
  <si>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</si>
  <si>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</si>
  <si>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</si>
  <si>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</si>
  <si>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</si>
  <si>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</si>
  <si>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</si>
  <si>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</si>
  <si>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</si>
  <si>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</si>
  <si>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</si>
  <si>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</si>
  <si>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</si>
  <si>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</si>
  <si>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</si>
  <si>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</si>
  <si>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</si>
  <si>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</si>
  <si>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</si>
  <si>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</si>
  <si>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</si>
  <si>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</si>
  <si>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</si>
  <si>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</si>
  <si>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</si>
  <si>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</si>
  <si>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</si>
  <si>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</si>
  <si>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</si>
  <si>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</si>
  <si>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</si>
  <si>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</si>
  <si>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</si>
  <si>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</si>
  <si>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</si>
  <si>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</si>
  <si>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</si>
  <si>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</si>
  <si>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</si>
  <si>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</si>
  <si>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</si>
  <si>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</si>
  <si>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</si>
  <si>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</si>
  <si>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</si>
  <si>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</si>
  <si>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</si>
  <si>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</si>
  <si>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</si>
  <si>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</si>
  <si>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</si>
  <si>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</si>
  <si>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</si>
  <si>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</si>
  <si>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</si>
  <si>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</si>
  <si>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</si>
  <si>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</si>
  <si>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</si>
  <si>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</si>
  <si>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</si>
  <si>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</si>
  <si>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</si>
  <si>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</si>
  <si>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</si>
  <si>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</si>
  <si>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</si>
  <si>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</si>
  <si>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</si>
  <si>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</si>
  <si>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</si>
  <si>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</si>
  <si>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</si>
  <si>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</si>
  <si>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</si>
  <si>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</si>
  <si>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</si>
  <si>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</si>
  <si>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</si>
  <si>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</si>
  <si>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</si>
  <si>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</si>
  <si>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</si>
  <si>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</si>
  <si>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</si>
  <si>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</si>
  <si>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</si>
  <si>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</si>
  <si>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</si>
  <si>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</si>
  <si>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</si>
  <si>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</si>
  <si>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</si>
  <si>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</si>
  <si>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</si>
  <si>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</si>
  <si>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</si>
  <si>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</si>
  <si>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</si>
  <si>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</si>
  <si>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</si>
  <si>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</si>
  <si>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</si>
  <si>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</si>
  <si>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</si>
  <si>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</si>
  <si>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</si>
  <si>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</si>
  <si>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</si>
  <si>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</si>
  <si>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</si>
  <si>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</si>
  <si>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</si>
  <si>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</si>
  <si>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</si>
  <si>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</si>
  <si>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</si>
  <si>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</si>
  <si>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</si>
  <si>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</si>
  <si>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</si>
  <si>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</si>
  <si>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</si>
  <si>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</si>
  <si>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</si>
  <si>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</si>
  <si>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</si>
  <si>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</si>
  <si>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</si>
  <si>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</si>
  <si>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</si>
  <si>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</si>
  <si>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</si>
  <si>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</si>
  <si>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</si>
  <si>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</si>
  <si>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</si>
  <si>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</si>
  <si>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</si>
  <si>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</si>
  <si>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</si>
  <si>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</si>
  <si>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</si>
  <si>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</si>
  <si>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</si>
  <si>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</si>
  <si>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</si>
  <si>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</si>
  <si>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</si>
  <si>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</si>
  <si>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</si>
  <si>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</si>
  <si>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</si>
  <si>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</si>
  <si>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</si>
  <si>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</si>
  <si>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</si>
  <si>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</si>
  <si>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</si>
  <si>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</si>
  <si>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</si>
  <si>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</si>
  <si>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</si>
  <si>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</si>
  <si>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</si>
  <si>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</si>
  <si>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</si>
  <si>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</si>
  <si>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</si>
  <si>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</si>
  <si>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</si>
  <si>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</si>
  <si>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</si>
  <si>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</si>
  <si>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</si>
  <si>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</si>
  <si>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</si>
  <si>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</si>
  <si>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</si>
  <si>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</si>
  <si>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</si>
  <si>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</si>
  <si>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</si>
  <si>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</si>
  <si>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</si>
  <si>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</si>
  <si>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</si>
  <si>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</si>
  <si>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</si>
  <si>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</si>
  <si>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</si>
  <si>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</si>
  <si>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</si>
  <si>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</si>
  <si>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</si>
  <si>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</si>
  <si>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</si>
  <si>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</si>
  <si>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</si>
  <si>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</si>
  <si>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</si>
  <si>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</si>
  <si>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</si>
  <si>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</si>
  <si>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</si>
  <si>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</si>
  <si>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</si>
  <si>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</si>
  <si>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</si>
  <si>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</si>
  <si>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</si>
  <si>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</si>
  <si>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</si>
  <si>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</si>
  <si>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</si>
  <si>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</si>
  <si>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</si>
  <si>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</si>
  <si>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</si>
  <si>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</si>
  <si>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</si>
  <si>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</si>
  <si>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</si>
  <si>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</si>
  <si>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</si>
  <si>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</si>
  <si>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</si>
  <si>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</si>
  <si>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</si>
  <si>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</si>
  <si>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</si>
  <si>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</si>
  <si>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</si>
  <si>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</si>
  <si>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</si>
  <si>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</si>
  <si>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</si>
  <si>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</si>
  <si>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</si>
  <si>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</si>
  <si>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</si>
  <si>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</si>
  <si>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</si>
  <si>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</si>
  <si>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</si>
  <si>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</si>
  <si>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</si>
  <si>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</si>
  <si>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</si>
  <si>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</si>
  <si>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</si>
  <si>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</si>
  <si>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</si>
  <si>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</si>
  <si>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</si>
  <si>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</si>
  <si>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</si>
  <si>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</si>
  <si>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</si>
  <si>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</si>
  <si>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</si>
  <si>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</si>
  <si>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</si>
  <si>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</si>
  <si>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</si>
  <si>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</si>
  <si>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</si>
  <si>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</si>
  <si>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</si>
  <si>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</si>
  <si>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</si>
  <si>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</si>
  <si>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</si>
  <si>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</si>
  <si>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</si>
  <si>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</si>
  <si>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</si>
  <si>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</si>
  <si>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</si>
  <si>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</si>
  <si>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</si>
  <si>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</si>
  <si>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</si>
  <si>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</si>
  <si>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</si>
  <si>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</si>
  <si>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</si>
  <si>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</si>
  <si>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</si>
  <si>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</si>
  <si>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</si>
  <si>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</si>
  <si>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</si>
  <si>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</si>
  <si>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</si>
  <si>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</si>
  <si>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</si>
  <si>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</si>
  <si>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</si>
  <si>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</si>
  <si>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</si>
  <si>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</si>
  <si>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</si>
  <si>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</si>
  <si>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</si>
  <si>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</si>
  <si>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</si>
  <si>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</si>
  <si>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</si>
  <si>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</si>
  <si>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</si>
  <si>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</si>
  <si>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</si>
  <si>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</si>
  <si>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</si>
  <si>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</si>
  <si>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</si>
  <si>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</si>
  <si>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</si>
  <si>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</si>
  <si>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</si>
  <si>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</si>
  <si>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</si>
  <si>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</si>
  <si>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</si>
  <si>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</si>
  <si>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</si>
  <si>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</si>
  <si>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</si>
  <si>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</si>
  <si>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</si>
  <si>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</si>
  <si>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</si>
  <si>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</si>
  <si>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</si>
  <si>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</si>
  <si>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</si>
  <si>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</si>
  <si>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</si>
  <si>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</si>
  <si>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</si>
  <si>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</si>
  <si>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</si>
  <si>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</si>
  <si>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</si>
  <si>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</si>
  <si>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</si>
  <si>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</si>
  <si>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</si>
  <si>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</si>
  <si>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</si>
  <si>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</si>
  <si>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</si>
  <si>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</si>
  <si>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</si>
  <si>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</si>
  <si>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</si>
  <si>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</si>
  <si>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</si>
  <si>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</si>
  <si>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</si>
  <si>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</si>
  <si>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</si>
  <si>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</si>
  <si>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</si>
  <si>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</si>
  <si>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</si>
  <si>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</si>
  <si>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</si>
  <si>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</si>
  <si>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</si>
  <si>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</si>
  <si>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</si>
  <si>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</si>
  <si>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</si>
  <si>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</si>
  <si>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</si>
  <si>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</si>
  <si>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</si>
  <si>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</si>
  <si>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</si>
  <si>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</si>
  <si>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</si>
  <si>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</si>
  <si>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</si>
  <si>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</si>
  <si>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</si>
  <si>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</si>
  <si>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</si>
  <si>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</si>
  <si>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</si>
  <si>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</si>
  <si>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</si>
  <si>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</si>
  <si>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</si>
  <si>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</si>
  <si>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</si>
  <si>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</si>
  <si>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</si>
  <si>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</si>
  <si>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</si>
  <si>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</si>
  <si>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</si>
  <si>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</si>
  <si>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</si>
  <si>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</si>
  <si>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</si>
  <si>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</si>
  <si>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</si>
  <si>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</si>
  <si>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</si>
  <si>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</si>
  <si>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</si>
  <si>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</si>
  <si>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</si>
  <si>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</si>
  <si>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</si>
  <si>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</si>
  <si>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</si>
  <si>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</si>
  <si>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</si>
  <si>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</si>
  <si>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</si>
  <si>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</si>
  <si>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</si>
  <si>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</si>
  <si>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</si>
  <si>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</si>
  <si>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</si>
  <si>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</si>
  <si>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</si>
  <si>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</si>
  <si>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</si>
  <si>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</si>
  <si>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</si>
  <si>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</si>
  <si>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</si>
  <si>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</si>
  <si>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</si>
  <si>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</si>
  <si>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</si>
  <si>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</si>
  <si>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</si>
  <si>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</si>
  <si>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</si>
  <si>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</si>
  <si>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</si>
  <si>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</si>
  <si>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</si>
  <si>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</si>
  <si>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</si>
  <si>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</si>
  <si>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</si>
  <si>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</si>
  <si>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</si>
  <si>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</si>
  <si>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</si>
  <si>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</si>
  <si>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</si>
  <si>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</si>
  <si>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</si>
  <si>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</si>
  <si>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</si>
  <si>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</si>
  <si>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</si>
  <si>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</si>
  <si>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</si>
  <si>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</si>
  <si>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</si>
  <si>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</si>
  <si>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</si>
  <si>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</si>
  <si>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</si>
  <si>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</si>
  <si>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</si>
  <si>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</si>
  <si>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</si>
  <si>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</si>
  <si>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</si>
  <si>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</si>
  <si>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</si>
  <si>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</si>
  <si>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</si>
  <si>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</si>
  <si>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</si>
  <si>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</si>
  <si>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</si>
  <si>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</si>
  <si>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</si>
  <si>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</si>
  <si>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</si>
  <si>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</si>
  <si>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</si>
  <si>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</si>
  <si>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</si>
  <si>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</si>
  <si>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</si>
  <si>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</si>
  <si>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</si>
  <si>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</si>
  <si>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</si>
  <si>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</si>
  <si>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</si>
  <si>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</si>
  <si>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</si>
  <si>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</si>
  <si>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</si>
  <si>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</si>
  <si>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</si>
  <si>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</si>
  <si>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</si>
  <si>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</si>
  <si>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</si>
  <si>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</si>
  <si>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</si>
  <si>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</si>
  <si>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</si>
  <si>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</si>
  <si>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</si>
  <si>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</si>
  <si>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</si>
  <si>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</si>
  <si>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</si>
  <si>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</si>
  <si>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</si>
  <si>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</si>
  <si>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</si>
  <si>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</si>
  <si>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</si>
  <si>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</si>
  <si>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</si>
  <si>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</si>
  <si>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</si>
  <si>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</si>
  <si>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</si>
  <si>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</si>
  <si>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</si>
  <si>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</si>
  <si>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</si>
  <si>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</si>
  <si>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</si>
  <si>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</si>
  <si>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</si>
  <si>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</si>
  <si>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</si>
  <si>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</si>
  <si>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</si>
  <si>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</si>
  <si>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</si>
  <si>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</si>
  <si>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</si>
  <si>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</si>
  <si>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</si>
  <si>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</si>
  <si>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</si>
  <si>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</si>
  <si>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</si>
  <si>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</si>
  <si>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</si>
  <si>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</si>
  <si>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</si>
  <si>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</si>
  <si>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</si>
  <si>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</si>
  <si>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</si>
  <si>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</si>
  <si>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</si>
  <si>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</si>
  <si>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</si>
  <si>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</si>
  <si>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</si>
  <si>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</si>
  <si>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</si>
  <si>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</si>
  <si>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</si>
  <si>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</si>
  <si>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</si>
  <si>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</si>
  <si>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</si>
  <si>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</si>
  <si>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</si>
  <si>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</si>
  <si>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</si>
  <si>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</si>
  <si>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</si>
  <si>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</si>
  <si>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</si>
  <si>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</si>
  <si>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</si>
  <si>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</si>
  <si>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</si>
  <si>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</si>
  <si>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</si>
  <si>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</si>
  <si>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</si>
  <si>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</si>
  <si>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</si>
  <si>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</si>
  <si>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</si>
  <si>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</si>
  <si>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</si>
  <si>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</si>
  <si>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</si>
  <si>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</si>
  <si>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</si>
  <si>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</si>
  <si>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</si>
  <si>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</si>
  <si>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</si>
  <si>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</si>
  <si>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</si>
  <si>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</si>
  <si>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</si>
  <si>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</si>
  <si>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</si>
  <si>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</si>
  <si>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</si>
  <si>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</si>
  <si>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</si>
  <si>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</si>
  <si>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</si>
  <si>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</si>
  <si>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</si>
  <si>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</si>
  <si>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</si>
  <si>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</si>
  <si>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</si>
  <si>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</si>
  <si>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</si>
  <si>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</si>
  <si>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</si>
  <si>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</si>
  <si>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</si>
  <si>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</si>
  <si>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</si>
  <si>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</si>
  <si>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</si>
  <si>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</si>
  <si>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</si>
  <si>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</si>
  <si>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</si>
  <si>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</si>
  <si>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</si>
  <si>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</si>
  <si>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</si>
  <si>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</si>
  <si>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</si>
  <si>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</si>
  <si>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</si>
  <si>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</si>
  <si>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</si>
  <si>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</si>
  <si>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</si>
  <si>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</si>
  <si>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</si>
  <si>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</si>
  <si>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</si>
  <si>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</si>
  <si>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</si>
  <si>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</si>
  <si>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</si>
  <si>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</si>
  <si>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</si>
  <si>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</si>
  <si>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</si>
  <si>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</si>
  <si>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</si>
  <si>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</si>
  <si>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</si>
  <si>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</si>
  <si>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</si>
  <si>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</si>
  <si>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</si>
  <si>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</si>
  <si>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</si>
  <si>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</si>
  <si>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</si>
  <si>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</si>
  <si>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</si>
  <si>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</si>
  <si>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</si>
  <si>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</si>
  <si>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</si>
  <si>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</si>
  <si>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</si>
  <si>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</si>
  <si>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</si>
  <si>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</si>
  <si>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</si>
  <si>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</si>
  <si>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</si>
  <si>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</si>
  <si>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</si>
  <si>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</si>
  <si>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</si>
  <si>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</si>
  <si>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</si>
  <si>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</si>
  <si>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</si>
  <si>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</si>
  <si>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</si>
  <si>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</si>
  <si>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</si>
  <si>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</si>
  <si>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</si>
  <si>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</si>
  <si>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</si>
  <si>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</si>
  <si>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</si>
  <si>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</si>
  <si>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</si>
  <si>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</si>
  <si>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</si>
  <si>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</si>
  <si>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</si>
  <si>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</si>
  <si>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</si>
  <si>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</si>
  <si>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</si>
  <si>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</si>
  <si>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</si>
  <si>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</si>
  <si>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</si>
  <si>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</si>
  <si>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</si>
  <si>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</si>
  <si>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</si>
  <si>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</si>
  <si>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</si>
  <si>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</si>
  <si>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</si>
  <si>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</si>
  <si>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</si>
  <si>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</si>
  <si>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</si>
  <si>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</si>
  <si>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</si>
  <si>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</si>
  <si>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</si>
  <si>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</si>
  <si>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</si>
  <si>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</si>
  <si>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</si>
  <si>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</si>
  <si>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</si>
  <si>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</si>
  <si>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</si>
  <si>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</si>
  <si>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</si>
  <si>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</si>
  <si>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</si>
  <si>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</si>
  <si>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</si>
  <si>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</si>
  <si>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</si>
  <si>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</si>
  <si>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</si>
  <si>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</si>
  <si>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</si>
  <si>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</si>
  <si>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</si>
  <si>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</si>
  <si>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</si>
  <si>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</si>
  <si>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</si>
  <si>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</si>
  <si>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</si>
  <si>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</si>
  <si>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</si>
  <si>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</si>
  <si>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</si>
  <si>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</si>
  <si>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</si>
  <si>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</si>
  <si>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</si>
  <si>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</si>
  <si>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</si>
  <si>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</si>
  <si>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</si>
  <si>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</si>
  <si>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</si>
  <si>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</si>
  <si>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</si>
  <si>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</si>
  <si>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</si>
  <si>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</si>
  <si>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</si>
  <si>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</si>
  <si>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</si>
  <si>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</si>
  <si>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</si>
  <si>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</si>
  <si>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</si>
  <si>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</si>
  <si>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</si>
  <si>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</si>
  <si>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</si>
  <si>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</si>
  <si>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</si>
  <si>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</si>
  <si>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</si>
  <si>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</si>
  <si>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</si>
  <si>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</si>
  <si>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</si>
  <si>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</si>
  <si>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</si>
  <si>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</si>
  <si>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</si>
  <si>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</si>
  <si>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</si>
  <si>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</si>
  <si>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</si>
  <si>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</si>
  <si>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</si>
  <si>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</si>
  <si>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</si>
  <si>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</si>
  <si>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</si>
  <si>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</si>
  <si>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</si>
  <si>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</si>
  <si>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</si>
  <si>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</si>
  <si>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</si>
  <si>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</si>
  <si>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</si>
  <si>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</si>
  <si>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</si>
  <si>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</si>
  <si>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</si>
  <si>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</si>
  <si>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</si>
  <si>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</si>
  <si>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</si>
  <si>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</si>
  <si>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</si>
  <si>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</si>
  <si>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</si>
  <si>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</si>
  <si>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</si>
  <si>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</si>
  <si>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</si>
  <si>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</si>
  <si>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</si>
  <si>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</si>
  <si>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</si>
  <si>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</si>
  <si>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</si>
  <si>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</si>
  <si>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</si>
  <si>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</si>
  <si>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</si>
  <si>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</si>
  <si>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</si>
  <si>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</si>
  <si>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</si>
  <si>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</si>
  <si>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</si>
  <si>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</si>
  <si>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</si>
  <si>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</si>
  <si>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</si>
  <si>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</si>
  <si>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</si>
  <si>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</si>
  <si>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</si>
  <si>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</si>
  <si>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</si>
  <si>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</si>
  <si>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</si>
  <si>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</si>
  <si>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</si>
  <si>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</si>
  <si>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</si>
  <si>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</si>
  <si>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</si>
  <si>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</si>
  <si>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</si>
  <si>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</si>
  <si>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</si>
  <si>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</si>
  <si>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</si>
  <si>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</si>
  <si>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</si>
  <si>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</si>
  <si>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</si>
  <si>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</si>
  <si>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</si>
  <si>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</si>
  <si>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</si>
  <si>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</si>
  <si>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</si>
  <si>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</si>
  <si>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</si>
  <si>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</si>
  <si>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</si>
  <si>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</si>
  <si>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</si>
  <si>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</si>
  <si>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</si>
  <si>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</si>
  <si>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</si>
  <si>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</si>
  <si>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</si>
  <si>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</si>
  <si>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</si>
  <si>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</si>
  <si>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</si>
  <si>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</si>
  <si>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</si>
  <si>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</si>
  <si>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</si>
  <si>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</si>
  <si>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</si>
  <si>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</si>
  <si>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</si>
  <si>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</si>
  <si>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</si>
  <si>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</si>
  <si>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</si>
  <si>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</si>
  <si>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</si>
  <si>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</si>
  <si>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</si>
  <si>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</si>
  <si>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</si>
  <si>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</si>
  <si>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</si>
  <si>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</si>
  <si>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</si>
  <si>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</si>
  <si>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</si>
  <si>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</si>
  <si>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</si>
  <si>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</si>
  <si>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</si>
  <si>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</si>
  <si>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</si>
  <si>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</si>
  <si>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</si>
  <si>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</si>
  <si>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</si>
  <si>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</si>
  <si>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</si>
  <si>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</si>
  <si>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</si>
  <si>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</si>
  <si>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</si>
  <si>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</si>
  <si>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</si>
  <si>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</si>
  <si>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</si>
  <si>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</si>
  <si>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</si>
  <si>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</si>
  <si>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</si>
  <si>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</si>
  <si>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</si>
  <si>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</si>
  <si>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</si>
  <si>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</si>
  <si>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</si>
  <si>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</si>
  <si>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</si>
  <si>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</si>
  <si>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</si>
  <si>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</si>
  <si>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</si>
  <si>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</si>
  <si>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</si>
  <si>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</si>
  <si>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</si>
  <si>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</si>
  <si>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</si>
  <si>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</si>
  <si>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</si>
  <si>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</si>
  <si>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</si>
  <si>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</si>
  <si>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</si>
  <si>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</si>
  <si>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</si>
  <si>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</si>
  <si>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</si>
  <si>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</si>
  <si>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</si>
  <si>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</si>
  <si>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</si>
  <si>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</si>
  <si>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</si>
  <si>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</si>
  <si>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</si>
  <si>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</si>
  <si>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</si>
  <si>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</si>
  <si>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</si>
  <si>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</si>
  <si>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</si>
  <si>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</si>
  <si>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</si>
  <si>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</si>
  <si>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</si>
  <si>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</si>
  <si>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</si>
  <si>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</si>
  <si>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</si>
  <si>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</si>
  <si>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</si>
  <si>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</si>
  <si>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</si>
  <si>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</si>
  <si>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</si>
  <si>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</si>
  <si>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</si>
  <si>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</si>
  <si>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</si>
  <si>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</si>
  <si>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</si>
  <si>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</si>
  <si>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</si>
  <si>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</si>
  <si>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</si>
  <si>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</si>
  <si>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</si>
  <si>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</si>
  <si>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</si>
  <si>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</si>
  <si>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</si>
  <si>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</si>
  <si>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</si>
  <si>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</si>
  <si>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</si>
  <si>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</si>
  <si>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</si>
  <si>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</si>
  <si>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</si>
  <si>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</si>
  <si>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</si>
  <si>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</si>
  <si>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</si>
  <si>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</si>
  <si>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</si>
  <si>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</si>
  <si>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</si>
  <si>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</si>
  <si>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</si>
  <si>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</si>
  <si>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</si>
  <si>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</si>
  <si>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</si>
  <si>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</si>
  <si>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</si>
  <si>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</si>
  <si>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</si>
  <si>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</si>
  <si>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</si>
  <si>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</si>
  <si>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</si>
  <si>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</si>
  <si>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</si>
  <si>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</si>
  <si>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</si>
  <si>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</si>
  <si>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</si>
  <si>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</si>
  <si>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</si>
  <si>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</si>
  <si>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</si>
  <si>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</si>
  <si>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</si>
  <si>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</si>
  <si>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</si>
  <si>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</si>
  <si>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</si>
  <si>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</si>
  <si>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</si>
  <si>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</si>
  <si>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</si>
  <si>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</si>
  <si>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</si>
  <si>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</si>
  <si>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</si>
  <si>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</si>
  <si>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</si>
  <si>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</si>
  <si>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</si>
  <si>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</si>
  <si>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</si>
  <si>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</si>
  <si>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</si>
  <si>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</si>
  <si>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</si>
  <si>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</si>
  <si>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</si>
  <si>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</si>
  <si>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</si>
  <si>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</si>
  <si>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</si>
  <si>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</si>
  <si>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</si>
  <si>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</si>
  <si>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</si>
  <si>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</si>
  <si>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</si>
  <si>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</si>
  <si>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</si>
  <si>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</si>
  <si>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</si>
  <si>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</si>
  <si>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</si>
  <si>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</si>
  <si>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</si>
  <si>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</si>
  <si>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</si>
  <si>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</si>
  <si>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</si>
  <si>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</si>
  <si>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</si>
  <si>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</si>
  <si>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</si>
  <si>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</si>
  <si>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</si>
  <si>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</si>
  <si>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</si>
  <si>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</si>
  <si>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</si>
  <si>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</si>
  <si>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</si>
  <si>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</si>
  <si>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</si>
  <si>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</si>
  <si>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</si>
  <si>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</si>
  <si>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</si>
  <si>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</si>
  <si>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</si>
  <si>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</si>
  <si>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</si>
  <si>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</si>
  <si>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</si>
  <si>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</si>
  <si>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</si>
  <si>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</si>
  <si>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</si>
  <si>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</si>
  <si>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</si>
  <si>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</si>
  <si>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</si>
  <si>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</si>
  <si>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</si>
  <si>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</si>
  <si>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</si>
  <si>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</si>
  <si>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</si>
  <si>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</si>
  <si>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</si>
  <si>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</si>
  <si>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</si>
  <si>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</si>
  <si>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</si>
  <si>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</si>
  <si>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</si>
  <si>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</si>
  <si>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</si>
  <si>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</si>
  <si>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</si>
  <si>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</si>
  <si>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</si>
  <si>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</si>
  <si>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</si>
  <si>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</si>
  <si>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</si>
  <si>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</si>
  <si>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</si>
  <si>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</si>
  <si>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</si>
  <si>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</si>
  <si>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</si>
  <si>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</si>
  <si>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</si>
  <si>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</si>
  <si>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</si>
  <si>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</si>
  <si>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</si>
  <si>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</si>
  <si>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</si>
  <si>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</si>
  <si>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</si>
  <si>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</si>
  <si>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</si>
  <si>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</si>
  <si>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</si>
  <si>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</si>
  <si>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</si>
  <si>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</si>
  <si>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</si>
  <si>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</si>
  <si>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</si>
  <si>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</si>
  <si>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</si>
  <si>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</si>
  <si>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</si>
  <si>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</si>
  <si>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</si>
  <si>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</si>
  <si>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</si>
  <si>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</si>
  <si>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</si>
  <si>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</si>
  <si>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</si>
  <si>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</si>
  <si>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</si>
  <si>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</si>
  <si>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</si>
  <si>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</si>
  <si>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</si>
  <si>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</si>
  <si>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</si>
  <si>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</si>
  <si>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</si>
  <si>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</si>
  <si>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</si>
  <si>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</si>
  <si>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</si>
  <si>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</si>
  <si>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</si>
  <si>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</si>
  <si>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</si>
  <si>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</si>
  <si>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</si>
  <si>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</si>
  <si>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</si>
  <si>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</si>
  <si>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</si>
  <si>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</si>
  <si>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</si>
  <si>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</si>
  <si>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</si>
  <si>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</si>
  <si>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</si>
  <si>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</si>
  <si>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</si>
  <si>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</si>
  <si>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</si>
  <si>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</si>
  <si>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</si>
  <si>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</si>
  <si>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</si>
  <si>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</si>
  <si>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</si>
  <si>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</si>
  <si>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</si>
  <si>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</si>
  <si>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</si>
  <si>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</si>
  <si>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</si>
  <si>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</si>
  <si>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</si>
  <si>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</si>
  <si>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</si>
  <si>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</si>
  <si>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</si>
  <si>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</si>
  <si>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</si>
  <si>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</si>
  <si>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</si>
  <si>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</si>
  <si>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</si>
  <si>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</si>
  <si>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</si>
  <si>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</si>
  <si>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</si>
  <si>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</si>
  <si>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</si>
  <si>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</si>
  <si>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</si>
  <si>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</si>
  <si>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</si>
  <si>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</si>
  <si>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</si>
  <si>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</si>
  <si>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</si>
  <si>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</si>
  <si>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</si>
  <si>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</si>
  <si>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</si>
  <si>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</si>
  <si>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</si>
  <si>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</si>
  <si>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</si>
  <si>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</si>
  <si>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</si>
  <si>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</si>
  <si>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</si>
  <si>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</si>
  <si>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</si>
  <si>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</si>
  <si>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</si>
  <si>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</si>
  <si>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</si>
  <si>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</si>
  <si>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</si>
  <si>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</si>
  <si>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</si>
  <si>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</si>
  <si>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</si>
  <si>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</si>
  <si>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</si>
  <si>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</si>
  <si>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</si>
  <si>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</si>
  <si>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</si>
  <si>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</si>
  <si>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</si>
  <si>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</si>
  <si>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</si>
  <si>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</si>
  <si>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</si>
  <si>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</si>
  <si>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</si>
  <si>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</si>
  <si>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</si>
  <si>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</si>
  <si>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</si>
  <si>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</si>
  <si>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</si>
  <si>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</si>
  <si>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</si>
  <si>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</si>
  <si>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</si>
  <si>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</si>
  <si>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</si>
  <si>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</si>
  <si>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</si>
  <si>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</si>
  <si>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</si>
  <si>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</si>
  <si>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</si>
  <si>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</si>
  <si>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</si>
  <si>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</si>
  <si>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</si>
  <si>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</si>
  <si>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</si>
  <si>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</si>
  <si>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</si>
  <si>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</si>
  <si>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</si>
  <si>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</si>
  <si>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</si>
  <si>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</si>
  <si>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</si>
  <si>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</si>
  <si>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</si>
  <si>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</si>
  <si>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</si>
  <si>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</si>
  <si>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</si>
  <si>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</si>
  <si>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</si>
  <si>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</si>
  <si>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</si>
  <si>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</si>
  <si>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</si>
  <si>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</si>
  <si>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</si>
  <si>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</si>
  <si>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</si>
  <si>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</si>
  <si>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</si>
  <si>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</si>
  <si>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</si>
  <si>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</si>
  <si>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</si>
  <si>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</si>
  <si>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</si>
  <si>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</si>
  <si>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</si>
  <si>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</si>
  <si>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</si>
  <si>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</si>
  <si>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</si>
  <si>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</si>
  <si>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</si>
  <si>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</si>
  <si>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</si>
  <si>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</si>
  <si>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</si>
  <si>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</si>
  <si>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</si>
  <si>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</si>
  <si>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</si>
  <si>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</si>
  <si>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</si>
  <si>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</si>
  <si>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</si>
  <si>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</si>
  <si>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</si>
  <si>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</si>
  <si>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</si>
  <si>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</si>
  <si>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</si>
  <si>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</si>
  <si>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</si>
  <si>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</si>
  <si>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</si>
  <si>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</si>
  <si>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</si>
  <si>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</si>
  <si>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</si>
  <si>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</si>
  <si>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</si>
  <si>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</si>
  <si>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</si>
  <si>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</si>
  <si>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</si>
  <si>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</si>
  <si>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</si>
  <si>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</si>
  <si>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</si>
  <si>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</si>
  <si>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</si>
  <si>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</si>
  <si>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</si>
  <si>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</si>
  <si>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</si>
  <si>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</si>
  <si>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</si>
  <si>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</si>
  <si>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</si>
  <si>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</si>
  <si>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</si>
  <si>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</si>
  <si>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</si>
  <si>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</si>
  <si>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</si>
  <si>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</si>
  <si>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</si>
  <si>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</si>
  <si>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</si>
  <si>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</si>
  <si>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</si>
  <si>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</si>
  <si>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</si>
  <si>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</si>
  <si>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</si>
  <si>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</si>
  <si>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</si>
  <si>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</si>
  <si>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</si>
  <si>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</si>
  <si>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</si>
  <si>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</si>
  <si>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</si>
  <si>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</si>
  <si>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</si>
  <si>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</si>
  <si>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</si>
  <si>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</si>
  <si>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</si>
  <si>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</si>
  <si>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</si>
  <si>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</si>
  <si>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</si>
  <si>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</si>
  <si>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</si>
  <si>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</si>
  <si>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</si>
  <si>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</si>
  <si>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</si>
  <si>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</si>
  <si>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</si>
  <si>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</si>
  <si>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</si>
  <si>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</si>
  <si>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</si>
  <si>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</si>
  <si>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</si>
  <si>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</si>
  <si>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</si>
  <si>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</si>
  <si>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</si>
  <si>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</si>
  <si>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</si>
  <si>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</si>
  <si>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</si>
  <si>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</si>
  <si>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</si>
  <si>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</si>
  <si>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</si>
  <si>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</si>
  <si>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</si>
  <si>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</si>
  <si>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</si>
  <si>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</si>
  <si>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</si>
  <si>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</si>
  <si>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</si>
  <si>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</si>
  <si>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</si>
  <si>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</si>
  <si>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</si>
  <si>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</si>
  <si>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</si>
  <si>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</si>
  <si>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</si>
  <si>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</si>
  <si>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</si>
  <si>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</si>
  <si>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</si>
  <si>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</si>
  <si>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</si>
  <si>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</si>
  <si>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</si>
  <si>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</si>
  <si>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</si>
  <si>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</si>
  <si>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</si>
  <si>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</si>
  <si>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</si>
  <si>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</si>
  <si>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</si>
  <si>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</si>
  <si>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</si>
  <si>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</si>
  <si>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</si>
  <si>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</si>
  <si>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</si>
  <si>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</si>
  <si>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</si>
  <si>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</si>
  <si>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</si>
  <si>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</si>
  <si>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</si>
  <si>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</si>
  <si>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</si>
  <si>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</si>
  <si>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</si>
  <si>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</si>
  <si>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</si>
  <si>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</si>
  <si>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</si>
  <si>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</si>
  <si>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</si>
  <si>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</si>
  <si>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</si>
  <si>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</si>
  <si>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</si>
  <si>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</si>
  <si>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</si>
  <si>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</si>
  <si>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</si>
  <si>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</si>
  <si>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</si>
  <si>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</si>
  <si>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</si>
  <si>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</si>
  <si>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</si>
  <si>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</si>
  <si>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</si>
  <si>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</si>
  <si>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</si>
  <si>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</si>
  <si>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</si>
  <si>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</si>
  <si>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</si>
  <si>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</si>
  <si>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</si>
  <si>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</si>
  <si>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</si>
  <si>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</si>
  <si>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</si>
  <si>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</si>
  <si>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</si>
  <si>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</si>
  <si>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</si>
  <si>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</si>
  <si>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</si>
  <si>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</si>
  <si>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</si>
  <si>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</si>
  <si>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</si>
  <si>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</si>
  <si>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</si>
  <si>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</si>
  <si>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</si>
  <si>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</si>
  <si>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</si>
  <si>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</si>
  <si>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</si>
  <si>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</si>
  <si>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</si>
  <si>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</si>
  <si>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</si>
  <si>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</si>
  <si>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</si>
  <si>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</si>
  <si>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</si>
  <si>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</si>
  <si>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</si>
  <si>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</si>
  <si>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</si>
  <si>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</si>
  <si>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</si>
  <si>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</si>
  <si>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</si>
  <si>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</si>
  <si>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</si>
  <si>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</si>
  <si>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</si>
  <si>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</si>
  <si>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</si>
  <si>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</si>
  <si>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</si>
  <si>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</si>
  <si>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</si>
  <si>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</si>
  <si>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</si>
  <si>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</si>
  <si>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</si>
  <si>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</si>
  <si>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</si>
  <si>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</si>
  <si>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</si>
  <si>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</si>
  <si>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</si>
  <si>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</si>
  <si>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</si>
  <si>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</si>
  <si>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</si>
  <si>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</si>
  <si>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</si>
  <si>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</si>
  <si>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</si>
  <si>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</si>
  <si>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</si>
  <si>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</si>
  <si>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</si>
  <si>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</si>
  <si>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</si>
  <si>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</si>
  <si>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</si>
  <si>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</si>
  <si>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</si>
  <si>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</si>
  <si>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</si>
  <si>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</si>
  <si>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</si>
  <si>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</si>
  <si>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</si>
  <si>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</si>
  <si>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</si>
  <si>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</si>
  <si>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</si>
  <si>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</si>
  <si>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</si>
  <si>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</si>
  <si>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</si>
  <si>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</si>
  <si>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</si>
  <si>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</si>
  <si>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</si>
  <si>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</si>
  <si>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</si>
  <si>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</si>
  <si>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</si>
  <si>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</si>
  <si>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</si>
  <si>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</si>
  <si>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</si>
  <si>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</si>
  <si>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</si>
  <si>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</si>
  <si>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</si>
  <si>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</si>
  <si>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</si>
  <si>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</si>
  <si>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</si>
  <si>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</si>
  <si>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</si>
  <si>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</si>
  <si>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</si>
  <si>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</si>
  <si>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</si>
  <si>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</si>
  <si>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</si>
  <si>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</si>
  <si>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</si>
  <si>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</si>
  <si>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</si>
  <si>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</si>
  <si>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</si>
  <si>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</si>
  <si>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</si>
  <si>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</si>
  <si>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</si>
  <si>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</si>
  <si>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</si>
  <si>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</si>
  <si>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</si>
  <si>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</si>
  <si>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</si>
  <si>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</si>
  <si>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</si>
  <si>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</si>
  <si>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</si>
  <si>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</si>
  <si>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</si>
  <si>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</si>
  <si>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</si>
  <si>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</si>
  <si>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</si>
  <si>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</si>
  <si>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</si>
  <si>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</si>
  <si>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</si>
  <si>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</si>
  <si>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</si>
  <si>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</si>
  <si>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</si>
  <si>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</si>
  <si>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</si>
  <si>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</si>
  <si>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</si>
  <si>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</si>
  <si>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</si>
  <si>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</si>
  <si>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</si>
  <si>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</si>
  <si>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</si>
  <si>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</si>
  <si>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</si>
  <si>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</si>
  <si>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</si>
  <si>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</si>
  <si>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</si>
  <si>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</si>
  <si>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</si>
  <si>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</si>
  <si>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</si>
  <si>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</si>
  <si>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</si>
  <si>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</si>
  <si>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</si>
  <si>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</si>
  <si>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</si>
  <si>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</si>
  <si>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</si>
  <si>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</si>
  <si>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</si>
  <si>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</si>
  <si>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</si>
  <si>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</si>
  <si>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</si>
  <si>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</si>
  <si>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</si>
  <si>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</si>
  <si>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</si>
  <si>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</si>
  <si>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</si>
  <si>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</si>
  <si>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</si>
  <si>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</si>
  <si>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</si>
  <si>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</si>
  <si>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</si>
  <si>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</si>
  <si>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</si>
  <si>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</si>
  <si>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</si>
  <si>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</si>
  <si>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</si>
  <si>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</si>
  <si>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</si>
  <si>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</si>
  <si>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</si>
  <si>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</si>
  <si>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</si>
  <si>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</si>
  <si>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</si>
  <si>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</si>
  <si>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</si>
  <si>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</si>
  <si>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</si>
  <si>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</si>
  <si>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</si>
  <si>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</si>
  <si>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</si>
  <si>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</si>
  <si>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</si>
  <si>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</si>
  <si>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</si>
  <si>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</si>
  <si>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</si>
  <si>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</si>
  <si>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</si>
  <si>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</si>
  <si>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</si>
  <si>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</si>
  <si>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</si>
  <si>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</si>
  <si>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</si>
  <si>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</si>
  <si>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</si>
  <si>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</si>
  <si>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</si>
  <si>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</si>
  <si>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</si>
  <si>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</si>
  <si>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</si>
  <si>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</si>
  <si>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</si>
  <si>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</si>
  <si>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</si>
  <si>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</si>
  <si>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</si>
  <si>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</si>
  <si>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</si>
  <si>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</si>
  <si>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</si>
  <si>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</si>
  <si>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</si>
  <si>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</si>
  <si>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</si>
  <si>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</si>
  <si>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</si>
  <si>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</si>
  <si>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</si>
  <si>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</si>
  <si>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</si>
  <si>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</si>
  <si>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</si>
  <si>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</si>
  <si>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</si>
  <si>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</si>
  <si>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</si>
  <si>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</si>
  <si>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</si>
  <si>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</si>
  <si>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</si>
  <si>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</si>
  <si>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</si>
  <si>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</si>
  <si>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</si>
  <si>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</si>
  <si>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</si>
  <si>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</si>
  <si>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</si>
  <si>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</si>
  <si>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</si>
  <si>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</si>
  <si>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</si>
  <si>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</si>
  <si>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</si>
  <si>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</si>
  <si>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</si>
  <si>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</si>
  <si>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</si>
  <si>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</si>
  <si>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</si>
  <si>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</si>
  <si>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</si>
  <si>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</si>
  <si>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</si>
  <si>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</si>
  <si>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</si>
  <si>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</si>
  <si>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</si>
  <si>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</si>
  <si>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</si>
  <si>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</si>
  <si>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</si>
  <si>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</si>
  <si>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</si>
  <si>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</si>
  <si>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</si>
  <si>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</si>
  <si>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</si>
  <si>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</si>
  <si>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</si>
  <si>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</si>
  <si>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</si>
  <si>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</si>
  <si>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</si>
  <si>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</si>
  <si>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</si>
  <si>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</si>
  <si>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</si>
  <si>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</si>
  <si>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</si>
  <si>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</si>
  <si>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</si>
  <si>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</si>
  <si>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</si>
  <si>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</si>
  <si>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</si>
  <si>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</si>
  <si>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</si>
  <si>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</si>
  <si>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</si>
  <si>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</si>
  <si>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</si>
  <si>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</si>
  <si>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</si>
  <si>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</si>
  <si>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</si>
  <si>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</si>
  <si>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</si>
  <si>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</si>
  <si>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</si>
  <si>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</si>
  <si>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</si>
  <si>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</si>
  <si>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</si>
  <si>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</si>
  <si>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</si>
  <si>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</si>
  <si>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</si>
  <si>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</si>
  <si>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</si>
  <si>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</si>
  <si>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</si>
  <si>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</si>
  <si>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</si>
  <si>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</si>
  <si>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</si>
  <si>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</si>
  <si>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</si>
  <si>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</si>
  <si>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</si>
  <si>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</si>
  <si>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</si>
  <si>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</si>
  <si>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</si>
  <si>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</si>
  <si>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</si>
  <si>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</si>
  <si>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</si>
  <si>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</si>
  <si>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</si>
  <si>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</si>
  <si>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</si>
  <si>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</si>
  <si>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</si>
  <si>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</si>
  <si>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</si>
  <si>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</si>
  <si>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</si>
  <si>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</si>
  <si>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</si>
  <si>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</si>
  <si>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</si>
  <si>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</si>
  <si>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</si>
  <si>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</si>
  <si>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</si>
  <si>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</si>
  <si>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</si>
  <si>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</si>
  <si>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</si>
  <si>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</si>
  <si>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</si>
  <si>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</si>
  <si>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</si>
  <si>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</si>
  <si>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</si>
  <si>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</si>
  <si>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</si>
  <si>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</si>
  <si>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</si>
  <si>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</si>
  <si>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</si>
  <si>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</si>
  <si>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</si>
  <si>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</si>
  <si>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</si>
  <si>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</si>
  <si>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</si>
  <si>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</si>
  <si>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</si>
  <si>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</si>
  <si>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</si>
  <si>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</si>
  <si>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</si>
  <si>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</si>
  <si>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</si>
  <si>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</si>
  <si>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</si>
  <si>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</si>
  <si>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</si>
  <si>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</si>
  <si>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</si>
  <si>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</si>
  <si>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</si>
  <si>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</si>
  <si>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</si>
  <si>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</si>
  <si>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</si>
  <si>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</si>
  <si>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</si>
  <si>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</si>
  <si>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</si>
  <si>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</si>
  <si>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</si>
  <si>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</si>
  <si>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</si>
  <si>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</si>
  <si>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</si>
  <si>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</si>
  <si>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</si>
  <si>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</si>
  <si>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</si>
  <si>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</si>
  <si>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</si>
  <si>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</si>
  <si>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</si>
  <si>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</si>
  <si>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</si>
  <si>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</si>
  <si>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</si>
  <si>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</si>
  <si>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</si>
  <si>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</si>
  <si>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</si>
  <si>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</si>
  <si>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</si>
  <si>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</si>
  <si>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</si>
  <si>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</si>
  <si>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</si>
  <si>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</si>
  <si>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</si>
  <si>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</si>
  <si>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</si>
  <si>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</si>
  <si>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</si>
  <si>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</si>
  <si>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</si>
  <si>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</si>
  <si>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</si>
  <si>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</si>
  <si>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</si>
  <si>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</si>
  <si>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</si>
  <si>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</si>
  <si>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</si>
  <si>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</si>
  <si>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</si>
  <si>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</si>
  <si>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</si>
  <si>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</si>
  <si>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</si>
  <si>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</si>
  <si>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</si>
  <si>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</si>
  <si>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</si>
  <si>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</si>
  <si>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</si>
  <si>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</si>
  <si>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</si>
  <si>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</si>
  <si>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</si>
  <si>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</si>
  <si>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</si>
  <si>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</si>
  <si>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</si>
  <si>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</si>
  <si>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</si>
  <si>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</si>
  <si>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</si>
  <si>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</si>
  <si>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</si>
  <si>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</si>
  <si>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</si>
  <si>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</si>
  <si>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</si>
  <si>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</si>
  <si>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</si>
  <si>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</si>
  <si>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</si>
  <si>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</si>
  <si>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</si>
  <si>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</si>
  <si>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</si>
  <si>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</si>
  <si>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</si>
  <si>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</si>
  <si>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</si>
  <si>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</si>
  <si>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</si>
  <si>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</si>
  <si>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</si>
  <si>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</si>
  <si>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</si>
  <si>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</si>
  <si>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</si>
  <si>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</si>
  <si>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</si>
  <si>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</si>
  <si>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</si>
  <si>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</si>
  <si>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</si>
  <si>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</si>
  <si>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</si>
  <si>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</si>
  <si>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</si>
  <si>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</si>
  <si>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</si>
  <si>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</si>
  <si>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</si>
  <si>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</si>
  <si>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</si>
  <si>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</si>
  <si>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</si>
  <si>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</si>
  <si>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</si>
  <si>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</si>
  <si>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</si>
  <si>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</si>
  <si>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</si>
  <si>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</si>
  <si>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</si>
  <si>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</si>
  <si>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</si>
  <si>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</si>
  <si>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</si>
  <si>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</si>
  <si>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</si>
  <si>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</si>
  <si>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</si>
  <si>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</si>
  <si>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</si>
  <si>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</si>
  <si>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</si>
  <si>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</si>
  <si>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</si>
  <si>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</si>
  <si>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</si>
  <si>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</si>
  <si>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</si>
  <si>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</si>
  <si>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</si>
  <si>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</si>
  <si>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</si>
  <si>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</si>
  <si>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</si>
  <si>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</si>
  <si>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</si>
  <si>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</si>
  <si>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</si>
  <si>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</si>
  <si>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</si>
  <si>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</si>
  <si>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</si>
  <si>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</si>
  <si>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</si>
  <si>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</si>
  <si>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</si>
  <si>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</si>
  <si>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</si>
  <si>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</si>
  <si>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</si>
  <si>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</si>
  <si>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</si>
  <si>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</si>
  <si>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</si>
  <si>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</si>
  <si>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</si>
  <si>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</si>
  <si>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</si>
  <si>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</si>
  <si>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</si>
  <si>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</si>
  <si>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</si>
  <si>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</si>
  <si>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</si>
  <si>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</si>
  <si>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</si>
  <si>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</si>
  <si>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</si>
  <si>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</si>
  <si>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</si>
  <si>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</si>
  <si>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</si>
  <si>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</si>
  <si>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</si>
  <si>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</si>
  <si>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</si>
  <si>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</si>
  <si>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</si>
  <si>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</si>
  <si>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</si>
  <si>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</si>
  <si>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</si>
  <si>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</si>
  <si>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</si>
  <si>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</si>
  <si>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</si>
  <si>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</si>
  <si>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</si>
  <si>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</si>
  <si>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</si>
  <si>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</si>
  <si>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</si>
  <si>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</si>
  <si>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</si>
  <si>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</si>
  <si>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</si>
  <si>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</si>
  <si>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</si>
  <si>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</si>
  <si>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</si>
  <si>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</si>
  <si>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</si>
  <si>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</si>
  <si>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</si>
  <si>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</si>
  <si>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</si>
  <si>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</si>
  <si>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</si>
  <si>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</si>
  <si>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</si>
  <si>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</si>
  <si>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</si>
  <si>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</si>
  <si>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</si>
  <si>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</si>
  <si>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</si>
  <si>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</si>
  <si>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</si>
  <si>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</si>
  <si>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</si>
  <si>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</si>
  <si>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</si>
  <si>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</si>
  <si>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</si>
  <si>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</si>
  <si>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</si>
  <si>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</si>
  <si>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</si>
  <si>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</si>
  <si>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</si>
  <si>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</si>
  <si>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</si>
  <si>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</si>
  <si>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</si>
  <si>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</si>
  <si>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</si>
  <si>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</si>
  <si>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</si>
  <si>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</si>
  <si>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</si>
  <si>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</si>
  <si>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</si>
  <si>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</si>
  <si>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</si>
  <si>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</si>
  <si>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</si>
  <si>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</si>
  <si>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</si>
  <si>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</si>
  <si>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</si>
  <si>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</si>
  <si>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</si>
  <si>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</si>
  <si>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</si>
  <si>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</si>
  <si>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</si>
  <si>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</si>
  <si>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</si>
  <si>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</si>
  <si>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</si>
  <si>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</si>
  <si>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</si>
  <si>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</si>
  <si>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</si>
  <si>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</si>
  <si>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</si>
  <si>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</si>
  <si>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</si>
  <si>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</si>
  <si>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</si>
  <si>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</si>
  <si>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</si>
  <si>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</si>
  <si>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</si>
  <si>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</si>
  <si>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</si>
  <si>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</si>
  <si>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</si>
  <si>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</si>
  <si>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</si>
  <si>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</si>
  <si>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</si>
  <si>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</si>
  <si>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</si>
  <si>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</si>
  <si>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</si>
  <si>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</si>
  <si>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</si>
  <si>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</si>
  <si>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</si>
  <si>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</si>
  <si>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</si>
  <si>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</si>
  <si>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</si>
  <si>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</si>
  <si>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</si>
  <si>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</si>
  <si>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</si>
  <si>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</si>
  <si>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</si>
  <si>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</si>
  <si>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</si>
  <si>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</si>
  <si>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</si>
  <si>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</si>
  <si>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</si>
  <si>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</si>
  <si>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</si>
  <si>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</si>
  <si>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</si>
  <si>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</si>
  <si>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</si>
  <si>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</si>
  <si>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</si>
  <si>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</si>
  <si>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</si>
  <si>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</si>
  <si>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</si>
  <si>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</si>
  <si>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</si>
  <si>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</si>
  <si>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</si>
  <si>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</si>
  <si>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</si>
  <si>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</si>
  <si>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</si>
  <si>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</si>
  <si>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</si>
  <si>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</si>
  <si>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</si>
  <si>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</si>
  <si>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</si>
  <si>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</si>
  <si>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</si>
  <si>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</si>
  <si>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</si>
  <si>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</si>
  <si>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</si>
  <si>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</si>
  <si>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</si>
  <si>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</si>
  <si>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</si>
  <si>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</si>
  <si>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</si>
  <si>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</si>
  <si>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</si>
  <si>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</si>
  <si>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</si>
  <si>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</si>
  <si>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</si>
  <si>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</si>
  <si>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</si>
  <si>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</si>
  <si>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</si>
  <si>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</si>
  <si>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</si>
  <si>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</si>
  <si>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</si>
  <si>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</si>
  <si>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</si>
  <si>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</si>
  <si>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</si>
  <si>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</si>
  <si>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</si>
  <si>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</si>
  <si>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</si>
  <si>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</si>
  <si>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</si>
  <si>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</si>
  <si>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</si>
  <si>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</si>
  <si>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</si>
  <si>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</si>
  <si>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</si>
  <si>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</si>
  <si>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</si>
  <si>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</si>
  <si>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</si>
  <si>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</si>
  <si>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</si>
  <si>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</si>
  <si>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</si>
  <si>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</si>
  <si>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</si>
  <si>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</si>
  <si>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</si>
  <si>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</si>
  <si>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</si>
  <si>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</si>
  <si>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</si>
  <si>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</si>
  <si>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</si>
  <si>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</si>
  <si>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</si>
  <si>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</si>
  <si>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</si>
  <si>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</si>
  <si>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</si>
  <si>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</si>
  <si>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</si>
  <si>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</si>
  <si>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</si>
  <si>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</si>
  <si>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</si>
  <si>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</si>
  <si>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</si>
  <si>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</si>
  <si>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</si>
  <si>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</si>
  <si>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</si>
  <si>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</si>
  <si>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</si>
  <si>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</si>
  <si>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</si>
  <si>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</si>
  <si>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</si>
  <si>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</si>
  <si>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</si>
  <si>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</si>
  <si>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</si>
  <si>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</si>
  <si>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</si>
  <si>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</si>
  <si>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</si>
  <si>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</si>
  <si>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</si>
  <si>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</si>
  <si>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</si>
  <si>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</si>
  <si>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</si>
  <si>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</si>
  <si>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</si>
  <si>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</si>
  <si>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</si>
  <si>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</si>
  <si>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</si>
  <si>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</si>
  <si>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</si>
  <si>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</si>
  <si>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</si>
  <si>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</si>
  <si>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</si>
  <si>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</si>
  <si>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</si>
  <si>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</si>
  <si>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</si>
  <si>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</si>
  <si>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</si>
  <si>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</si>
  <si>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</si>
  <si>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</si>
  <si>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</si>
  <si>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</si>
  <si>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</si>
  <si>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</si>
  <si>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</si>
  <si>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</si>
  <si>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</si>
  <si>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</si>
  <si>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</si>
  <si>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</si>
  <si>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</si>
  <si>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</si>
  <si>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</si>
  <si>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</si>
  <si>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</si>
  <si>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</si>
  <si>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</si>
  <si>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</si>
  <si>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</si>
  <si>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</si>
  <si>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</si>
  <si>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</si>
  <si>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</si>
  <si>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</si>
  <si>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</si>
  <si>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</si>
  <si>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</si>
  <si>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</si>
  <si>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</si>
  <si>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</si>
  <si>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</si>
  <si>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</si>
  <si>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</si>
  <si>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</si>
  <si>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</si>
  <si>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</si>
  <si>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</si>
  <si>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</si>
  <si>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</si>
  <si>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</si>
  <si>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</si>
  <si>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</si>
  <si>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</si>
  <si>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</si>
  <si>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</si>
  <si>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</si>
  <si>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</si>
  <si>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</si>
  <si>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</si>
  <si>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</si>
  <si>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</si>
  <si>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</si>
  <si>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</si>
  <si>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</si>
  <si>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</si>
  <si>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</si>
  <si>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</si>
  <si>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</si>
  <si>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</si>
  <si>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</si>
  <si>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</si>
  <si>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</si>
  <si>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</si>
  <si>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</si>
  <si>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</si>
  <si>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</si>
  <si>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</si>
  <si>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</si>
  <si>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</si>
  <si>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</si>
  <si>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</si>
  <si>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</si>
  <si>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</si>
  <si>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</si>
  <si>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</si>
  <si>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</si>
  <si>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</si>
  <si>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</si>
  <si>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</si>
  <si>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</si>
  <si>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</si>
  <si>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</si>
  <si>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</si>
  <si>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</si>
  <si>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</si>
  <si>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</si>
  <si>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</si>
  <si>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</si>
  <si>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</si>
  <si>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</si>
  <si>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</si>
  <si>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</si>
  <si>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</si>
  <si>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</si>
  <si>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</si>
  <si>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</si>
  <si>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</si>
  <si>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</si>
  <si>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</si>
  <si>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</si>
  <si>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</si>
  <si>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</si>
  <si>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</si>
  <si>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</si>
  <si>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</si>
  <si>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</si>
  <si>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</si>
  <si>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</si>
  <si>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</si>
  <si>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</si>
  <si>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</si>
  <si>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</si>
  <si>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</si>
  <si>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</si>
  <si>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</si>
  <si>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</si>
  <si>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</si>
  <si>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</si>
  <si>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</si>
  <si>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</si>
  <si>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</si>
  <si>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</si>
  <si>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</si>
  <si>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</si>
  <si>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</si>
  <si>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</si>
  <si>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</si>
  <si>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</si>
  <si>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</si>
  <si>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</si>
  <si>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</si>
  <si>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</si>
  <si>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</si>
  <si>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</si>
  <si>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</si>
  <si>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</si>
  <si>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</si>
  <si>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</si>
  <si>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</si>
  <si>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</si>
  <si>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</si>
  <si>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</si>
  <si>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</si>
  <si>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</si>
  <si>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</si>
  <si>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</si>
  <si>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</si>
  <si>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</si>
  <si>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</si>
  <si>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</si>
  <si>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</si>
  <si>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</si>
  <si>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</si>
  <si>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</si>
  <si>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</si>
  <si>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</si>
  <si>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</si>
  <si>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</si>
  <si>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</si>
  <si>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</si>
  <si>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</si>
  <si>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</si>
  <si>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</si>
  <si>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</si>
  <si>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</si>
  <si>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</si>
  <si>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</si>
  <si>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</si>
  <si>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</si>
  <si>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</si>
  <si>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</si>
  <si>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</si>
  <si>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</si>
  <si>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</si>
  <si>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</si>
  <si>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</si>
  <si>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</si>
  <si>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</si>
  <si>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</si>
  <si>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</si>
  <si>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</si>
  <si>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</si>
  <si>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</si>
  <si>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</si>
  <si>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</si>
  <si>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</si>
  <si>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</si>
  <si>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</si>
  <si>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</si>
  <si>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</si>
  <si>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</si>
  <si>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</si>
  <si>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</si>
  <si>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</si>
  <si>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</si>
  <si>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</si>
  <si>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</si>
  <si>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</si>
  <si>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</si>
  <si>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</si>
  <si>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</si>
  <si>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</si>
  <si>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</si>
  <si>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</si>
  <si>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</si>
  <si>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</si>
  <si>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</si>
  <si>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</si>
  <si>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</si>
  <si>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</si>
  <si>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</si>
  <si>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</si>
  <si>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</si>
  <si>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</si>
  <si>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</si>
  <si>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</si>
  <si>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</si>
  <si>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</si>
  <si>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</si>
  <si>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</si>
  <si>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</si>
  <si>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</si>
  <si>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</si>
  <si>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</si>
  <si>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</si>
  <si>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</si>
  <si>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</si>
  <si>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</si>
  <si>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</si>
  <si>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</si>
  <si>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</si>
  <si>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</si>
  <si>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</si>
  <si>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</si>
  <si>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</si>
  <si>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</si>
  <si>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</si>
  <si>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</si>
  <si>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</si>
  <si>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</si>
  <si>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</si>
  <si>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</si>
  <si>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</si>
  <si>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</si>
  <si>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</si>
  <si>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</si>
  <si>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</si>
  <si>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</si>
  <si>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</si>
  <si>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</si>
  <si>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</si>
  <si>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</si>
  <si>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</si>
  <si>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</si>
  <si>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</si>
  <si>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</si>
  <si>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</si>
  <si>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</si>
  <si>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</si>
  <si>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</si>
  <si>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</si>
  <si>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</si>
  <si>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</si>
  <si>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</si>
  <si>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</si>
  <si>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</si>
  <si>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</si>
  <si>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</si>
  <si>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</si>
  <si>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</si>
  <si>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</si>
  <si>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</si>
  <si>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</si>
  <si>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</si>
  <si>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</si>
  <si>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</si>
  <si>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</si>
  <si>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</si>
  <si>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</si>
  <si>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</si>
  <si>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</si>
  <si>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</si>
  <si>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</si>
  <si>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</si>
  <si>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</si>
  <si>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</si>
  <si>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</si>
  <si>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</si>
  <si>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</si>
  <si>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</si>
  <si>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</si>
  <si>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</si>
  <si>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</si>
  <si>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</si>
  <si>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</si>
  <si>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</si>
  <si>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</si>
  <si>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</si>
  <si>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</si>
  <si>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</si>
  <si>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</si>
  <si>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</si>
  <si>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</si>
  <si>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</si>
  <si>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</si>
  <si>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</si>
  <si>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</si>
  <si>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</si>
  <si>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</si>
  <si>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</si>
  <si>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</si>
  <si>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</si>
  <si>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</si>
  <si>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</si>
  <si>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</si>
  <si>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</si>
  <si>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</si>
  <si>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</si>
  <si>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</si>
  <si>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</si>
  <si>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</si>
  <si>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</si>
  <si>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</si>
  <si>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</si>
  <si>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</si>
  <si>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</si>
  <si>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</si>
  <si>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</si>
  <si>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</si>
  <si>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</si>
  <si>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</si>
  <si>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</si>
  <si>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</si>
  <si>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</si>
  <si>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</si>
  <si>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</si>
  <si>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</si>
  <si>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</si>
  <si>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</si>
  <si>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</si>
  <si>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</si>
  <si>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</si>
  <si>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</si>
  <si>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</si>
  <si>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</si>
  <si>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</si>
  <si>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</si>
  <si>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</si>
  <si>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</si>
  <si>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</si>
  <si>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</si>
  <si>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</si>
  <si>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</si>
  <si>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</si>
  <si>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</si>
  <si>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</si>
  <si>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</si>
  <si>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</si>
  <si>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</si>
  <si>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</si>
  <si>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</si>
  <si>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</si>
  <si>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</si>
  <si>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</si>
  <si>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</si>
  <si>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</si>
  <si>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</si>
  <si>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</si>
  <si>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</si>
  <si>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</si>
  <si>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</si>
  <si>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</si>
  <si>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</si>
  <si>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</si>
  <si>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</si>
  <si>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</si>
  <si>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</si>
  <si>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</si>
  <si>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</si>
  <si>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</si>
  <si>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</si>
  <si>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</si>
  <si>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</si>
  <si>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</si>
  <si>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</si>
  <si>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</si>
  <si>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</si>
  <si>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</si>
  <si>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</si>
  <si>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</si>
  <si>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</si>
  <si>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</si>
  <si>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</si>
  <si>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</si>
  <si>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</si>
  <si>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</si>
  <si>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</si>
  <si>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</si>
  <si>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</si>
  <si>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</si>
  <si>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</si>
  <si>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</si>
  <si>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</si>
  <si>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</si>
  <si>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</si>
  <si>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</si>
  <si>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</si>
  <si>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</si>
  <si>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</si>
  <si>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</si>
  <si>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</si>
  <si>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</si>
  <si>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</si>
  <si>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</si>
  <si>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</si>
  <si>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</si>
  <si>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</si>
  <si>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</si>
  <si>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</si>
  <si>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</si>
  <si>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</si>
  <si>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</si>
  <si>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</si>
  <si>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</si>
  <si>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</si>
  <si>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</si>
  <si>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</si>
  <si>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</si>
  <si>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</si>
  <si>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</si>
  <si>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</si>
  <si>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</si>
  <si>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</si>
  <si>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</si>
  <si>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</si>
  <si>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</si>
  <si>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</si>
  <si>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</si>
  <si>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</si>
  <si>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</si>
  <si>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</si>
  <si>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</si>
  <si>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</si>
  <si>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</si>
  <si>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</si>
  <si>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</si>
  <si>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</si>
  <si>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</si>
  <si>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</si>
  <si>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</si>
  <si>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</si>
  <si>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</si>
  <si>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</si>
  <si>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</si>
  <si>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</si>
  <si>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</si>
  <si>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</si>
  <si>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</si>
  <si>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</si>
  <si>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</si>
  <si>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</si>
  <si>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</si>
  <si>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</si>
  <si>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</si>
  <si>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</si>
  <si>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</si>
  <si>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</si>
  <si>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</si>
  <si>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</si>
  <si>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</si>
  <si>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</si>
  <si>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</si>
  <si>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</si>
  <si>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</si>
  <si>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</si>
  <si>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</si>
  <si>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</si>
  <si>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</si>
  <si>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</si>
  <si>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</si>
  <si>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</si>
  <si>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</si>
  <si>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</si>
  <si>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</si>
  <si>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</si>
  <si>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</si>
  <si>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</si>
  <si>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</si>
  <si>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</si>
  <si>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</si>
  <si>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</si>
  <si>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</si>
  <si>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</si>
  <si>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</si>
  <si>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</si>
  <si>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</si>
  <si>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</si>
  <si>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</si>
  <si>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</si>
  <si>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</si>
  <si>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</si>
  <si>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</si>
  <si>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</si>
  <si>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</si>
  <si>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</si>
  <si>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</si>
  <si>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</si>
  <si>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</si>
  <si>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</si>
  <si>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</si>
  <si>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</si>
  <si>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</si>
  <si>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</si>
  <si>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</si>
  <si>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</si>
  <si>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</si>
  <si>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</si>
  <si>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</si>
  <si>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</si>
  <si>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</si>
  <si>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</si>
  <si>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</si>
  <si>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</si>
  <si>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</si>
  <si>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</si>
  <si>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</si>
  <si>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</si>
  <si>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</si>
  <si>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</si>
  <si>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</si>
  <si>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</si>
  <si>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</si>
  <si>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</si>
  <si>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</si>
  <si>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</si>
  <si>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</si>
  <si>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</si>
  <si>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</si>
  <si>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</si>
  <si>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</si>
  <si>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</si>
  <si>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</si>
  <si>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</si>
  <si>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</si>
  <si>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</si>
  <si>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</si>
  <si>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</si>
  <si>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</si>
  <si>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</si>
  <si>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</si>
  <si>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</si>
  <si>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</si>
  <si>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</si>
  <si>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</si>
  <si>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</si>
  <si>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</si>
  <si>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</si>
  <si>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</si>
  <si>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</si>
  <si>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</si>
  <si>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</si>
  <si>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</si>
  <si>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</si>
  <si>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</si>
  <si>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</si>
  <si>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</si>
  <si>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</si>
  <si>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</si>
  <si>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</si>
  <si>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</si>
  <si>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</si>
  <si>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</si>
  <si>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</si>
  <si>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</si>
  <si>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</si>
  <si>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</si>
  <si>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</si>
  <si>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</si>
  <si>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</si>
  <si>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</si>
  <si>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</si>
  <si>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</si>
  <si>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</si>
  <si>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</si>
  <si>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</si>
  <si>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</si>
  <si>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</si>
  <si>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</si>
  <si>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</si>
  <si>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</si>
  <si>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</si>
  <si>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</si>
  <si>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</si>
  <si>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</si>
  <si>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</si>
  <si>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</si>
  <si>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</si>
  <si>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</si>
  <si>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</si>
  <si>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</si>
  <si>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</si>
  <si>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</si>
  <si>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</si>
  <si>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</si>
  <si>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</si>
  <si>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</si>
  <si>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</si>
  <si>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</si>
  <si>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</si>
  <si>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</si>
  <si>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</si>
  <si>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</si>
  <si>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</si>
  <si>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</si>
  <si>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</si>
  <si>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</si>
  <si>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</si>
  <si>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</si>
  <si>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</si>
  <si>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</si>
  <si>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</si>
  <si>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</si>
  <si>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</si>
  <si>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</si>
  <si>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</si>
  <si>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</si>
  <si>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</si>
  <si>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</si>
  <si>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</si>
  <si>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</si>
  <si>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</si>
  <si>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</si>
  <si>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</si>
  <si>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</si>
  <si>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</si>
  <si>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</si>
  <si>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</si>
  <si>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</si>
  <si>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</si>
  <si>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</si>
  <si>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</si>
  <si>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</si>
  <si>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</si>
  <si>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</si>
  <si>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</si>
  <si>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</si>
  <si>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</si>
  <si>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</si>
  <si>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</si>
  <si>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</si>
  <si>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</si>
  <si>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</si>
  <si>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</si>
  <si>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</si>
  <si>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</si>
  <si>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</si>
  <si>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</si>
  <si>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</si>
  <si>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</si>
  <si>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</si>
  <si>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</si>
  <si>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</si>
  <si>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</si>
  <si>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</si>
  <si>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</si>
  <si>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</si>
  <si>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</si>
  <si>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</si>
  <si>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</si>
  <si>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</si>
  <si>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</si>
  <si>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</si>
  <si>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</si>
  <si>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</si>
  <si>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</si>
  <si>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</si>
  <si>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</si>
  <si>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</si>
  <si>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</si>
  <si>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</si>
  <si>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</si>
  <si>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</si>
  <si>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</si>
  <si>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</si>
  <si>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</si>
  <si>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</si>
  <si>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</si>
  <si>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</si>
  <si>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</si>
  <si>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</si>
  <si>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</si>
  <si>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</si>
  <si>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</si>
  <si>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</si>
  <si>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</si>
  <si>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</si>
  <si>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</si>
  <si>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</si>
  <si>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</si>
  <si>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</si>
  <si>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</si>
  <si>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</si>
  <si>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</si>
  <si>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</si>
  <si>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</si>
  <si>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</si>
  <si>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</si>
  <si>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</si>
  <si>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</si>
  <si>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</si>
  <si>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</si>
  <si>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</si>
  <si>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</si>
  <si>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</si>
  <si>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</si>
  <si>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</si>
  <si>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</si>
  <si>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</si>
  <si>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</si>
  <si>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</si>
  <si>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</si>
  <si>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</si>
  <si>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</si>
  <si>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</si>
  <si>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</si>
  <si>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</si>
  <si>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</si>
  <si>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</si>
  <si>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</si>
  <si>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</si>
  <si>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</si>
  <si>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</si>
  <si>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</si>
  <si>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</si>
  <si>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</si>
  <si>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</si>
  <si>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</si>
  <si>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</si>
  <si>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</si>
  <si>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</si>
  <si>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</si>
  <si>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</si>
  <si>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</si>
  <si>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</si>
  <si>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</si>
  <si>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</si>
  <si>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</si>
  <si>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</si>
  <si>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</si>
  <si>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</si>
  <si>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</si>
  <si>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</si>
  <si>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</si>
  <si>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</si>
  <si>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</si>
  <si>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</si>
  <si>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</si>
  <si>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</si>
  <si>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</si>
  <si>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</si>
  <si>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</si>
  <si>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</si>
  <si>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</si>
  <si>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</si>
  <si>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</si>
  <si>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</si>
  <si>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</si>
  <si>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</si>
  <si>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</si>
  <si>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</si>
  <si>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</si>
  <si>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</si>
  <si>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</si>
  <si>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</si>
  <si>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</si>
  <si>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</si>
  <si>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</si>
  <si>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</si>
  <si>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</si>
  <si>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</si>
  <si>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</si>
  <si>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</si>
  <si>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</si>
  <si>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</si>
  <si>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</si>
  <si>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</si>
  <si>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</si>
  <si>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</si>
  <si>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</si>
  <si>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</si>
  <si>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</si>
  <si>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</si>
  <si>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</si>
  <si>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</si>
  <si>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</si>
  <si>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</si>
  <si>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</si>
  <si>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</si>
  <si>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</si>
  <si>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</si>
  <si>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</si>
  <si>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</si>
  <si>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</si>
  <si>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</si>
  <si>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</si>
  <si>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</si>
  <si>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</si>
  <si>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</si>
  <si>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</si>
  <si>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</si>
  <si>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</si>
  <si>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</si>
  <si>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</si>
  <si>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</si>
  <si>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</si>
  <si>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</si>
  <si>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</si>
  <si>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</si>
  <si>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</si>
  <si>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</si>
  <si>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</si>
  <si>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</si>
  <si>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</si>
  <si>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</si>
  <si>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</si>
  <si>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</si>
  <si>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</si>
  <si>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</si>
  <si>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</si>
  <si>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</si>
  <si>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</si>
  <si>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</si>
  <si>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</si>
  <si>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</si>
  <si>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</si>
  <si>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</si>
  <si>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</si>
  <si>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</si>
  <si>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</si>
  <si>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</si>
  <si>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</si>
  <si>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</si>
  <si>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</si>
  <si>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</si>
  <si>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</si>
  <si>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</si>
  <si>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</si>
  <si>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</si>
  <si>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</si>
  <si>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</si>
  <si>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</si>
  <si>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</si>
  <si>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</si>
  <si>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</si>
  <si>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</si>
  <si>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</si>
  <si>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</si>
  <si>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</si>
  <si>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</si>
  <si>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</si>
  <si>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</si>
  <si>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</si>
  <si>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</si>
  <si>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</si>
  <si>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</si>
  <si>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</si>
  <si>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</si>
  <si>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</si>
  <si>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</si>
  <si>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</si>
  <si>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</si>
  <si>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</si>
  <si>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</si>
  <si>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</si>
  <si>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</si>
  <si>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</si>
  <si>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</si>
  <si>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</si>
  <si>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</si>
  <si>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</si>
  <si>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</si>
  <si>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</si>
  <si>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</si>
  <si>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</si>
  <si>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</si>
  <si>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</si>
  <si>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</si>
  <si>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</si>
  <si>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</si>
  <si>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</si>
  <si>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</si>
  <si>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</si>
  <si>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</si>
  <si>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</si>
  <si>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</si>
  <si>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</si>
  <si>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</si>
  <si>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</si>
  <si>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</si>
  <si>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</si>
  <si>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</si>
  <si>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</si>
  <si>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</si>
  <si>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</si>
  <si>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</si>
  <si>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</si>
  <si>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</si>
  <si>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</si>
  <si>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</si>
  <si>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</si>
  <si>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</si>
  <si>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</si>
  <si>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</si>
  <si>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</si>
  <si>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</si>
  <si>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</si>
  <si>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</si>
  <si>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</si>
  <si>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</si>
  <si>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</si>
  <si>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</si>
  <si>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</si>
  <si>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</si>
  <si>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</si>
  <si>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</si>
  <si>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</si>
  <si>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</si>
  <si>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</si>
  <si>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</si>
  <si>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</si>
  <si>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</si>
  <si>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</si>
  <si>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</si>
  <si>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</si>
  <si>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</si>
  <si>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</si>
  <si>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</si>
  <si>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</si>
  <si>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</si>
  <si>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</si>
  <si>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</si>
  <si>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</si>
  <si>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</si>
  <si>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</si>
  <si>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</si>
  <si>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</si>
  <si>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</si>
  <si>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</si>
  <si>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</si>
  <si>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</si>
  <si>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</si>
  <si>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</si>
  <si>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</si>
  <si>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</si>
  <si>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</si>
  <si>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</si>
  <si>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</si>
  <si>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</si>
  <si>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</si>
  <si>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</si>
  <si>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</si>
  <si>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</si>
  <si>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</si>
  <si>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</si>
  <si>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</si>
  <si>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</si>
  <si>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</si>
  <si>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</si>
  <si>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</si>
  <si>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</si>
  <si>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</si>
  <si>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</si>
  <si>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</si>
  <si>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</si>
  <si>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</si>
  <si>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</si>
  <si>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</si>
  <si>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</si>
  <si>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</si>
  <si>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</si>
  <si>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</si>
  <si>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</si>
  <si>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</si>
  <si>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</si>
  <si>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</si>
  <si>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</si>
  <si>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</si>
  <si>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</si>
  <si>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</si>
  <si>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</si>
  <si>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</si>
  <si>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</si>
  <si>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</si>
  <si>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</si>
  <si>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</si>
  <si>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</si>
  <si>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</si>
  <si>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</si>
  <si>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</si>
  <si>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</si>
  <si>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</si>
  <si>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</si>
  <si>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</si>
  <si>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</si>
  <si>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</si>
  <si>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</si>
  <si>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</si>
  <si>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</si>
  <si>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</si>
  <si>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</si>
  <si>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</si>
  <si>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</si>
  <si>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</si>
  <si>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</si>
  <si>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</si>
  <si>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</si>
  <si>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</si>
  <si>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</si>
  <si>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</si>
  <si>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</si>
  <si>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</si>
  <si>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</si>
  <si>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</si>
  <si>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</si>
  <si>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</si>
  <si>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</si>
  <si>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</si>
  <si>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</si>
  <si>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</si>
  <si>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</si>
  <si>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</si>
  <si>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</si>
  <si>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</si>
  <si>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</si>
  <si>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</si>
  <si>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</si>
  <si>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</si>
  <si>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</si>
  <si>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</si>
  <si>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</si>
  <si>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</si>
  <si>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</si>
  <si>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</si>
  <si>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</si>
  <si>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</si>
  <si>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</si>
  <si>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</si>
  <si>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</si>
  <si>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</si>
  <si>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</si>
  <si>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</si>
  <si>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</si>
  <si>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</si>
  <si>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</si>
  <si>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</si>
  <si>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</si>
  <si>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</si>
  <si>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</si>
  <si>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</si>
  <si>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</si>
  <si>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</si>
  <si>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</si>
  <si>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</si>
  <si>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</si>
  <si>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</si>
  <si>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</si>
  <si>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</si>
  <si>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</si>
  <si>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</si>
  <si>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</si>
  <si>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</si>
  <si>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</si>
  <si>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</si>
  <si>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</si>
  <si>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</si>
  <si>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</si>
  <si>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</si>
  <si>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</si>
  <si>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</si>
  <si>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</si>
  <si>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</si>
  <si>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</si>
  <si>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</si>
  <si>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</si>
  <si>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</si>
  <si>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</si>
  <si>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</si>
  <si>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</si>
  <si>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</si>
  <si>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</si>
  <si>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</si>
  <si>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</si>
  <si>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</si>
  <si>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</si>
  <si>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</si>
  <si>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</si>
  <si>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</si>
  <si>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</si>
  <si>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</si>
  <si>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</si>
  <si>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</si>
  <si>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</si>
  <si>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</si>
  <si>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</si>
  <si>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</si>
  <si>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</si>
  <si>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</si>
  <si>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</si>
  <si>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</si>
  <si>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</si>
  <si>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</si>
  <si>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</si>
  <si>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</si>
  <si>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</si>
  <si>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</si>
  <si>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</si>
  <si>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</si>
  <si>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</si>
  <si>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</si>
  <si>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</si>
  <si>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</si>
  <si>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</si>
  <si>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</si>
  <si>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</si>
  <si>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</si>
  <si>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</si>
  <si>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</si>
  <si>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</si>
  <si>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</si>
  <si>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</si>
  <si>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</si>
  <si>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</si>
  <si>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</si>
  <si>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</si>
  <si>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</si>
  <si>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</si>
  <si>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</si>
  <si>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</si>
  <si>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</si>
  <si>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</si>
  <si>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</si>
  <si>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</si>
  <si>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</si>
  <si>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</si>
  <si>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</si>
  <si>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</si>
  <si>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</si>
  <si>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</si>
  <si>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</si>
  <si>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</si>
  <si>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</si>
  <si>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</si>
  <si>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</si>
  <si>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</si>
  <si>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</si>
  <si>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</si>
  <si>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</si>
  <si>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</si>
  <si>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</si>
  <si>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</si>
  <si>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</si>
  <si>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</si>
  <si>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</si>
  <si>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</si>
  <si>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</si>
  <si>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</si>
  <si>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</si>
  <si>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</si>
  <si>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</si>
  <si>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</si>
  <si>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</si>
  <si>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</si>
  <si>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</si>
  <si>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</si>
  <si>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</si>
  <si>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</si>
  <si>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</si>
  <si>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</si>
  <si>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</si>
  <si>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</si>
  <si>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</si>
  <si>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</si>
  <si>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</si>
  <si>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</si>
  <si>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</si>
  <si>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</si>
  <si>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</si>
  <si>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</si>
  <si>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</si>
  <si>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</si>
  <si>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</si>
  <si>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</si>
  <si>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</si>
  <si>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</si>
  <si>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</si>
  <si>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</si>
  <si>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</si>
  <si>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</si>
  <si>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</si>
  <si>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</si>
  <si>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</si>
  <si>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</si>
  <si>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</si>
  <si>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</si>
  <si>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</si>
  <si>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</si>
  <si>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</si>
  <si>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</si>
  <si>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</si>
  <si>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</si>
  <si>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</si>
  <si>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</si>
  <si>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</si>
  <si>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</si>
  <si>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</si>
  <si>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</si>
  <si>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</si>
  <si>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</si>
  <si>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</si>
  <si>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</si>
  <si>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</si>
  <si>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</si>
  <si>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</si>
  <si>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</si>
  <si>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</si>
  <si>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</si>
  <si>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</si>
  <si>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</si>
  <si>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</si>
  <si>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</si>
  <si>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</si>
  <si>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</si>
  <si>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</si>
  <si>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</si>
  <si>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</si>
  <si>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</si>
  <si>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</si>
  <si>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</si>
  <si>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</si>
  <si>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</si>
  <si>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</si>
  <si>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</si>
  <si>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</si>
  <si>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</si>
  <si>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</si>
  <si>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</si>
  <si>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</si>
  <si>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</si>
  <si>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</si>
  <si>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</si>
  <si>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</si>
  <si>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</si>
  <si>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</si>
  <si>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</si>
  <si>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</si>
  <si>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</si>
  <si>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</si>
  <si>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</si>
  <si>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</si>
  <si>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</si>
  <si>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</si>
  <si>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</si>
  <si>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</si>
  <si>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</si>
  <si>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</si>
  <si>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</si>
  <si>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</si>
  <si>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</si>
  <si>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</si>
  <si>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</si>
  <si>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</si>
  <si>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</si>
  <si>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</si>
  <si>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</si>
  <si>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</si>
  <si>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</si>
  <si>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</si>
  <si>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</si>
  <si>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</si>
  <si>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</si>
  <si>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</si>
  <si>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</si>
  <si>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</si>
  <si>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</si>
  <si>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</si>
  <si>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</si>
  <si>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</si>
  <si>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</si>
  <si>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</si>
  <si>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</si>
  <si>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</si>
  <si>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</si>
  <si>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</si>
  <si>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</si>
  <si>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</si>
  <si>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</si>
  <si>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</si>
  <si>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</si>
  <si>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</si>
  <si>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</si>
  <si>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</si>
  <si>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</si>
  <si>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</si>
  <si>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</si>
  <si>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</si>
  <si>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</si>
  <si>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</si>
  <si>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</si>
  <si>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</si>
  <si>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</si>
  <si>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</si>
  <si>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</si>
  <si>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</si>
  <si>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</si>
  <si>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</si>
  <si>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</si>
  <si>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</si>
  <si>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</si>
  <si>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</si>
  <si>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</si>
  <si>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</si>
  <si>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</si>
  <si>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</si>
  <si>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</si>
  <si>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</si>
  <si>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</si>
  <si>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</si>
  <si>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</si>
  <si>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</si>
  <si>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</si>
  <si>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</si>
  <si>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</si>
  <si>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</si>
  <si>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</si>
  <si>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</si>
  <si>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</si>
  <si>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</si>
  <si>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</si>
  <si>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</si>
  <si>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</si>
  <si>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</si>
  <si>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</si>
  <si>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</si>
  <si>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</si>
  <si>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</si>
  <si>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</si>
  <si>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</si>
  <si>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</si>
  <si>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</si>
  <si>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</si>
  <si>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</si>
  <si>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</si>
  <si>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</si>
  <si>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</si>
  <si>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</si>
  <si>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</si>
  <si>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</si>
  <si>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</si>
  <si>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</si>
  <si>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</si>
  <si>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</si>
  <si>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</si>
  <si>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</si>
  <si>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</si>
  <si>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</si>
  <si>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</si>
  <si>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</si>
  <si>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</si>
  <si>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</si>
  <si>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</si>
  <si>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</si>
  <si>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</si>
  <si>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</si>
  <si>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</si>
  <si>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</si>
  <si>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</si>
  <si>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</si>
  <si>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</si>
  <si>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</si>
  <si>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</si>
  <si>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</si>
  <si>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</si>
  <si>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</si>
  <si>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</si>
  <si>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</si>
  <si>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</si>
  <si>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</si>
  <si>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</si>
  <si>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</si>
  <si>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</si>
  <si>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</si>
  <si>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</si>
  <si>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</si>
  <si>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</si>
  <si>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</si>
  <si>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</si>
  <si>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</si>
  <si>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</si>
  <si>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</si>
  <si>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</si>
  <si>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</si>
  <si>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</si>
  <si>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</si>
  <si>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</si>
  <si>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</si>
  <si>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</si>
  <si>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</si>
  <si>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</si>
  <si>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</si>
  <si>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</si>
  <si>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</si>
  <si>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</si>
  <si>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</si>
  <si>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</si>
  <si>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</si>
  <si>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</si>
  <si>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</si>
  <si>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</si>
  <si>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</si>
  <si>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</si>
  <si>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</si>
  <si>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</si>
  <si>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</si>
  <si>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</si>
  <si>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</si>
  <si>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</si>
  <si>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</si>
  <si>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</si>
  <si>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</si>
  <si>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</si>
  <si>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</si>
  <si>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</si>
  <si>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</si>
  <si>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</si>
  <si>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</si>
  <si>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</si>
  <si>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</si>
  <si>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</si>
  <si>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</si>
  <si>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</si>
  <si>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</si>
  <si>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</si>
  <si>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</si>
  <si>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</si>
  <si>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</si>
  <si>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</si>
  <si>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</si>
  <si>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</si>
  <si>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</si>
  <si>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</si>
  <si>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</si>
  <si>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</si>
  <si>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</si>
  <si>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</si>
  <si>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</si>
  <si>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</si>
  <si>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</si>
  <si>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</si>
  <si>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</si>
  <si>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</si>
  <si>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</si>
  <si>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</si>
  <si>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</si>
  <si>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</si>
  <si>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</si>
  <si>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</si>
  <si>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</si>
  <si>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</si>
  <si>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</si>
  <si>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</si>
  <si>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</si>
  <si>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</si>
  <si>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</si>
  <si>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</si>
  <si>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</si>
  <si>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</si>
  <si>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</si>
  <si>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</si>
  <si>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</si>
  <si>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</si>
  <si>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</si>
  <si>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</si>
  <si>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</si>
  <si>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</si>
  <si>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</si>
  <si>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</si>
  <si>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</si>
  <si>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</si>
  <si>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</si>
  <si>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</si>
  <si>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</si>
  <si>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</si>
  <si>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</si>
  <si>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</si>
  <si>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</si>
  <si>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</si>
  <si>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</si>
  <si>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</si>
  <si>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</si>
  <si>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</si>
  <si>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</si>
  <si>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</si>
  <si>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</si>
  <si>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</si>
  <si>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</si>
  <si>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</si>
  <si>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</si>
  <si>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</si>
  <si>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</si>
  <si>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</si>
  <si>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</si>
  <si>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</si>
  <si>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</si>
  <si>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</si>
  <si>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</si>
  <si>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</si>
  <si>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</si>
  <si>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</si>
  <si>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</si>
  <si>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</si>
  <si>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</si>
  <si>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</si>
  <si>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</si>
  <si>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</si>
  <si>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</si>
  <si>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</si>
  <si>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</si>
  <si>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</si>
  <si>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</si>
  <si>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</si>
  <si>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</si>
  <si>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</si>
  <si>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</si>
  <si>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</si>
  <si>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</si>
  <si>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</si>
  <si>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</si>
  <si>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</si>
  <si>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</si>
  <si>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</si>
  <si>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</si>
  <si>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</si>
  <si>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</si>
  <si>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</si>
  <si>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</si>
  <si>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</si>
  <si>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</si>
  <si>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</si>
  <si>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</si>
  <si>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</si>
  <si>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</si>
  <si>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</si>
  <si>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</si>
  <si>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</si>
  <si>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</si>
  <si>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</si>
  <si>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</si>
  <si>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</si>
  <si>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</si>
  <si>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</si>
  <si>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</si>
  <si>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</si>
  <si>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</si>
  <si>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</si>
  <si>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</si>
  <si>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</si>
  <si>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</si>
  <si>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</si>
  <si>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</si>
  <si>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</si>
  <si>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</si>
  <si>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</si>
  <si>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</si>
  <si>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</si>
  <si>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</si>
  <si>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</si>
  <si>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</si>
  <si>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</si>
  <si>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</si>
  <si>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</si>
  <si>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</si>
  <si>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</si>
  <si>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</si>
  <si>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</si>
  <si>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</si>
  <si>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</si>
  <si>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</si>
  <si>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</si>
  <si>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</si>
  <si>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</si>
  <si>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</si>
  <si>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</si>
  <si>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</si>
  <si>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</si>
  <si>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</si>
  <si>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</si>
  <si>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</si>
  <si>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</si>
  <si>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</si>
  <si>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</si>
  <si>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</si>
  <si>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</si>
  <si>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</si>
  <si>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</si>
  <si>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</si>
  <si>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</si>
  <si>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</si>
  <si>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</si>
  <si>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</si>
  <si>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</si>
  <si>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</si>
  <si>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</si>
  <si>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</si>
  <si>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</si>
  <si>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</si>
  <si>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</si>
  <si>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</si>
  <si>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</si>
  <si>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</si>
  <si>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</si>
  <si>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</si>
  <si>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</si>
  <si>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</si>
  <si>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</si>
  <si>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</si>
  <si>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</si>
  <si>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</si>
  <si>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</si>
  <si>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</si>
  <si>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</si>
  <si>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</si>
  <si>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</si>
  <si>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</si>
  <si>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</si>
  <si>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</si>
  <si>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</si>
  <si>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</si>
  <si>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</si>
  <si>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</si>
  <si>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</si>
  <si>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</si>
  <si>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</si>
  <si>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</si>
  <si>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</si>
  <si>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</si>
  <si>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</si>
  <si>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</si>
  <si>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</si>
  <si>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</si>
  <si>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</si>
  <si>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</si>
  <si>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</si>
  <si>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</si>
  <si>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</si>
  <si>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</si>
  <si>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</si>
  <si>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</si>
  <si>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</si>
  <si>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</si>
  <si>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</si>
  <si>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</si>
  <si>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</si>
  <si>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</si>
  <si>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</si>
  <si>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</si>
  <si>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</si>
  <si>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</si>
  <si>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</si>
  <si>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</si>
  <si>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</si>
  <si>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</si>
  <si>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</si>
  <si>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</si>
  <si>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</si>
  <si>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</si>
  <si>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</si>
  <si>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</si>
  <si>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</si>
  <si>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</si>
  <si>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</si>
  <si>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</si>
  <si>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</si>
  <si>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</si>
  <si>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</si>
  <si>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</si>
  <si>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</si>
  <si>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</si>
  <si>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</si>
  <si>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</si>
  <si>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</si>
  <si>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</si>
  <si>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</si>
  <si>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</si>
  <si>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</si>
  <si>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</si>
  <si>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</si>
  <si>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</si>
  <si>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</si>
  <si>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</si>
  <si>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</si>
  <si>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</si>
  <si>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</si>
  <si>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</si>
  <si>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</si>
  <si>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</si>
  <si>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</si>
  <si>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</si>
  <si>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</si>
  <si>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</si>
  <si>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</si>
  <si>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</si>
  <si>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</si>
  <si>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</si>
  <si>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</si>
  <si>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</si>
  <si>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</si>
  <si>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</si>
  <si>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</si>
  <si>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</si>
  <si>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</si>
  <si>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</si>
  <si>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</si>
  <si>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</si>
  <si>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</si>
  <si>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</si>
  <si>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</si>
  <si>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</si>
  <si>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</si>
  <si>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</si>
  <si>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</si>
  <si>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</si>
  <si>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</si>
  <si>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</si>
  <si>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</si>
  <si>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</si>
  <si>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</si>
  <si>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</si>
  <si>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</si>
  <si>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</si>
  <si>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</si>
  <si>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</si>
  <si>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</si>
  <si>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</si>
  <si>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</si>
  <si>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</si>
  <si>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</si>
  <si>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</si>
  <si>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</si>
  <si>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</si>
  <si>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</si>
  <si>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</si>
  <si>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</si>
  <si>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</si>
  <si>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</si>
  <si>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</si>
  <si>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</si>
  <si>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</si>
  <si>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</si>
  <si>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</si>
  <si>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</si>
  <si>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</si>
  <si>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</si>
  <si>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</si>
  <si>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</si>
  <si>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</si>
  <si>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</si>
  <si>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</si>
  <si>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</si>
  <si>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</si>
  <si>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</si>
  <si>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</si>
  <si>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</si>
  <si>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</si>
  <si>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</si>
  <si>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</si>
  <si>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</si>
  <si>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</si>
  <si>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</si>
  <si>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</si>
  <si>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</si>
  <si>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</si>
  <si>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</si>
  <si>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</si>
  <si>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</si>
  <si>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</si>
  <si>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</si>
  <si>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</si>
  <si>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</si>
  <si>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</si>
  <si>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</si>
  <si>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</si>
  <si>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</si>
  <si>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</si>
  <si>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</si>
  <si>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</si>
  <si>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</si>
  <si>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</si>
  <si>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</si>
  <si>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</si>
  <si>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</si>
  <si>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</si>
  <si>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</si>
  <si>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</si>
  <si>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</si>
  <si>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</si>
  <si>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</si>
  <si>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</si>
  <si>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</si>
  <si>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</si>
  <si>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</si>
  <si>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</si>
  <si>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</si>
  <si>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</si>
  <si>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</si>
  <si>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</si>
  <si>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</si>
  <si>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</si>
  <si>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</si>
  <si>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</si>
  <si>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</si>
  <si>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</si>
  <si>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</si>
  <si>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</si>
  <si>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</si>
  <si>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</si>
  <si>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</si>
  <si>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</si>
  <si>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</si>
  <si>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</si>
  <si>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</si>
  <si>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</si>
  <si>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</si>
  <si>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</si>
  <si>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</si>
  <si>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</si>
  <si>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</si>
  <si>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</si>
  <si>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</si>
  <si>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</si>
  <si>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</si>
  <si>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</si>
  <si>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</si>
  <si>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</si>
  <si>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</si>
  <si>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</si>
  <si>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</si>
  <si>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</si>
  <si>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</si>
  <si>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</si>
  <si>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</si>
  <si>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</si>
  <si>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</si>
  <si>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</si>
  <si>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</si>
  <si>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</si>
  <si>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</si>
  <si>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</si>
  <si>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</si>
  <si>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</si>
  <si>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</si>
  <si>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</si>
  <si>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</si>
  <si>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</si>
  <si>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</si>
  <si>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</si>
  <si>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</si>
  <si>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</si>
  <si>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</si>
  <si>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</si>
  <si>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</si>
  <si>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</si>
  <si>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</si>
  <si>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</si>
  <si>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</si>
  <si>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</si>
  <si>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</si>
  <si>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</si>
  <si>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</si>
  <si>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</si>
  <si>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</si>
  <si>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</si>
  <si>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</si>
  <si>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</si>
  <si>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</si>
  <si>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</si>
  <si>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</si>
  <si>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</si>
  <si>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</si>
  <si>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</si>
  <si>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</si>
  <si>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</si>
  <si>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</si>
  <si>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</si>
  <si>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</si>
  <si>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</si>
  <si>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</si>
  <si>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</si>
  <si>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</si>
  <si>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</si>
  <si>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</si>
  <si>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</si>
  <si>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</si>
  <si>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</si>
  <si>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</si>
  <si>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</si>
  <si>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</si>
  <si>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</si>
  <si>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</si>
  <si>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</si>
  <si>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</si>
  <si>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</si>
  <si>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</si>
  <si>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</si>
  <si>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</si>
  <si>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</si>
  <si>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</si>
  <si>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</si>
  <si>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</si>
  <si>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</si>
  <si>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</si>
  <si>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</si>
  <si>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</si>
  <si>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</si>
  <si>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</si>
  <si>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</si>
  <si>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</si>
  <si>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</si>
  <si>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</si>
  <si>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</si>
  <si>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</si>
  <si>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</si>
  <si>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</si>
  <si>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</si>
  <si>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</si>
  <si>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</si>
  <si>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</si>
  <si>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</si>
  <si>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</si>
  <si>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</si>
  <si>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</si>
  <si>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</si>
  <si>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</si>
  <si>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</si>
  <si>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</si>
  <si>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</si>
  <si>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</si>
  <si>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</si>
  <si>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</si>
  <si>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</si>
  <si>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</si>
  <si>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</si>
  <si>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</si>
  <si>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</si>
  <si>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</si>
  <si>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</si>
  <si>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</si>
  <si>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</si>
  <si>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</si>
  <si>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</si>
  <si>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</si>
  <si>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</si>
  <si>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</si>
  <si>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</si>
  <si>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</si>
  <si>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</si>
  <si>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</si>
  <si>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</si>
  <si>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</si>
  <si>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</si>
  <si>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</si>
  <si>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</si>
  <si>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</si>
  <si>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</si>
  <si>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</si>
  <si>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</si>
  <si>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</si>
  <si>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</si>
  <si>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</si>
  <si>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</si>
  <si>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</si>
  <si>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</si>
  <si>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</si>
  <si>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</si>
  <si>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</si>
  <si>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</si>
  <si>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</si>
  <si>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</si>
  <si>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</si>
  <si>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</si>
  <si>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</si>
  <si>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</si>
  <si>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</si>
  <si>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</si>
  <si>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</si>
  <si>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</si>
  <si>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</si>
  <si>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</si>
  <si>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</si>
  <si>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</si>
  <si>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</si>
  <si>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</si>
  <si>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</si>
  <si>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</si>
  <si>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</si>
  <si>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</si>
  <si>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</si>
  <si>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</si>
  <si>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</si>
  <si>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</si>
  <si>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</si>
  <si>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</si>
  <si>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</si>
  <si>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</si>
  <si>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</si>
  <si>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</si>
  <si>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</si>
  <si>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</si>
  <si>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</si>
  <si>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</si>
  <si>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</si>
  <si>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</si>
  <si>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</si>
  <si>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</si>
  <si>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</si>
  <si>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</si>
  <si>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</si>
  <si>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</si>
  <si>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</si>
  <si>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</si>
  <si>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</si>
  <si>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</si>
  <si>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</si>
  <si>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</si>
  <si>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</si>
  <si>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</si>
  <si>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</si>
  <si>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</si>
  <si>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</si>
  <si>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</si>
  <si>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</si>
  <si>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</si>
  <si>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</si>
  <si>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</si>
  <si>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</si>
  <si>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</si>
  <si>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</si>
  <si>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</si>
  <si>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</si>
  <si>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</si>
  <si>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</si>
  <si>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</si>
  <si>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</si>
  <si>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</si>
  <si>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</si>
  <si>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</si>
  <si>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</si>
  <si>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</si>
  <si>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</si>
  <si>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</si>
  <si>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</si>
  <si>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</si>
  <si>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</si>
  <si>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</si>
  <si>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</si>
  <si>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</si>
  <si>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</si>
  <si>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</si>
  <si>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</si>
  <si>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</si>
  <si>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</si>
  <si>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</si>
  <si>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</si>
  <si>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</si>
  <si>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</si>
  <si>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</si>
  <si>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</si>
  <si>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</si>
  <si>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</si>
  <si>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</si>
  <si>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</si>
  <si>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</si>
  <si>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</si>
  <si>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</si>
  <si>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</si>
  <si>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</si>
  <si>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</si>
  <si>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</si>
  <si>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</si>
  <si>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</si>
  <si>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</si>
  <si>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</si>
  <si>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</si>
  <si>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</si>
  <si>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</si>
  <si>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</si>
  <si>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</si>
  <si>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</si>
  <si>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</si>
  <si>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</si>
  <si>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</si>
  <si>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</si>
  <si>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</si>
  <si>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</si>
  <si>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</si>
  <si>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</si>
  <si>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</si>
  <si>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</si>
  <si>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</si>
  <si>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</si>
  <si>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</si>
  <si>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</si>
  <si>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</si>
  <si>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</si>
  <si>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</si>
  <si>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</si>
  <si>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</si>
  <si>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</si>
  <si>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</si>
  <si>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</si>
  <si>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</si>
  <si>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</si>
  <si>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</si>
  <si>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</si>
  <si>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</si>
  <si>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</si>
  <si>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</si>
  <si>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</si>
  <si>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</si>
  <si>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</si>
  <si>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</si>
  <si>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</si>
  <si>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</si>
  <si>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</si>
  <si>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</si>
  <si>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</si>
  <si>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</si>
  <si>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</si>
  <si>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</si>
  <si>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</si>
  <si>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</si>
  <si>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</si>
  <si>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</si>
  <si>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</si>
  <si>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</si>
  <si>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</si>
  <si>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</si>
  <si>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</si>
  <si>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</si>
  <si>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</si>
  <si>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</si>
  <si>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</si>
  <si>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</si>
  <si>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</si>
  <si>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</si>
  <si>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</si>
  <si>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</si>
  <si>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</si>
  <si>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</si>
  <si>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</si>
  <si>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</si>
  <si>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</si>
  <si>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</si>
  <si>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</si>
  <si>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</si>
  <si>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</si>
  <si>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</si>
  <si>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</si>
  <si>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</si>
  <si>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</si>
  <si>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</si>
  <si>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</si>
  <si>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</si>
  <si>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</si>
  <si>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</si>
  <si>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</si>
  <si>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</si>
  <si>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</si>
  <si>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</si>
  <si>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</si>
  <si>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</si>
  <si>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</si>
  <si>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</si>
  <si>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</si>
  <si>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</si>
  <si>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</si>
  <si>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</si>
  <si>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</si>
  <si>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</si>
  <si>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</si>
  <si>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</si>
  <si>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</si>
  <si>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</si>
  <si>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</si>
  <si>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</si>
  <si>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</si>
  <si>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</si>
  <si>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</si>
  <si>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</si>
  <si>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</si>
  <si>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</si>
  <si>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</si>
  <si>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</si>
  <si>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</si>
  <si>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</si>
  <si>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</si>
  <si>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</si>
  <si>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</si>
  <si>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</si>
  <si>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</si>
  <si>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</si>
  <si>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</si>
  <si>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</si>
  <si>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</si>
  <si>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</si>
  <si>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</si>
  <si>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</si>
  <si>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</si>
  <si>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</si>
  <si>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</si>
  <si>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</si>
  <si>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</si>
  <si>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</si>
  <si>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</si>
  <si>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</si>
  <si>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</si>
  <si>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</si>
  <si>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</si>
  <si>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</si>
  <si>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</si>
  <si>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</si>
  <si>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</si>
  <si>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</si>
  <si>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</si>
  <si>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</si>
  <si>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</si>
  <si>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</si>
  <si>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</si>
  <si>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</si>
  <si>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</si>
  <si>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</si>
  <si>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</si>
  <si>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</si>
  <si>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</si>
  <si>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</si>
  <si>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</si>
  <si>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</si>
  <si>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</si>
  <si>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</si>
  <si>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</si>
  <si>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</si>
  <si>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</si>
  <si>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</si>
  <si>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</si>
  <si>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</si>
  <si>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</si>
  <si>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</si>
  <si>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</si>
  <si>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</si>
  <si>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</si>
  <si>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</si>
  <si>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</si>
  <si>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</si>
  <si>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</si>
  <si>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</si>
  <si>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</si>
  <si>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</si>
  <si>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</si>
  <si>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</si>
  <si>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</si>
  <si>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</si>
  <si>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</si>
  <si>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</si>
  <si>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</si>
  <si>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</si>
  <si>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</si>
  <si>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</si>
  <si>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</si>
  <si>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</si>
  <si>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</si>
  <si>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</si>
  <si>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</si>
  <si>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</si>
  <si>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</si>
  <si>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</si>
  <si>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</si>
  <si>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</si>
  <si>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</si>
  <si>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</si>
  <si>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</si>
  <si>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</si>
  <si>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</si>
  <si>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</si>
  <si>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</si>
  <si>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</si>
  <si>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</si>
  <si>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</si>
  <si>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</si>
  <si>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</si>
  <si>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</si>
  <si>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</si>
  <si>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</si>
  <si>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</si>
  <si>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</si>
  <si>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</si>
  <si>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</si>
  <si>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</si>
  <si>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</si>
  <si>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</si>
  <si>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</si>
  <si>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</si>
  <si>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</si>
  <si>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</si>
  <si>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</si>
  <si>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</si>
  <si>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</si>
  <si>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</si>
  <si>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</si>
  <si>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</si>
  <si>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</si>
  <si>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</si>
  <si>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</si>
  <si>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</si>
  <si>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</si>
  <si>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</si>
  <si>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</si>
  <si>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</si>
  <si>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</si>
  <si>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</si>
  <si>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</si>
  <si>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</si>
  <si>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</si>
  <si>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</si>
  <si>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</si>
  <si>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</si>
  <si>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</si>
  <si>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</si>
  <si>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</si>
  <si>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</si>
  <si>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</si>
  <si>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</si>
  <si>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</si>
  <si>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</si>
  <si>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</si>
  <si>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</si>
  <si>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</si>
  <si>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</si>
  <si>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</si>
  <si>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</si>
  <si>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</si>
  <si>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</si>
  <si>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</si>
  <si>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</si>
  <si>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</si>
  <si>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</si>
  <si>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</si>
  <si>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</si>
  <si>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</si>
  <si>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</si>
  <si>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</si>
  <si>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</si>
  <si>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</si>
  <si>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</si>
  <si>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</si>
  <si>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</si>
  <si>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</si>
  <si>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</si>
  <si>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</si>
  <si>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</si>
  <si>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</si>
  <si>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</si>
  <si>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</si>
  <si>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</si>
  <si>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</si>
  <si>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</si>
  <si>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</si>
  <si>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</si>
  <si>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</si>
  <si>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</si>
  <si>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</si>
  <si>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</si>
  <si>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</si>
  <si>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</si>
  <si>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</si>
  <si>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</si>
  <si>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</si>
  <si>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</si>
  <si>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</si>
  <si>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</si>
  <si>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</si>
  <si>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</si>
  <si>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</si>
  <si>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</si>
  <si>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</si>
  <si>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</si>
  <si>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</si>
  <si>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</si>
  <si>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</si>
  <si>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</si>
  <si>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</si>
  <si>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</si>
  <si>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</si>
  <si>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</si>
  <si>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</si>
  <si>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</si>
  <si>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</si>
  <si>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</si>
  <si>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</si>
  <si>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</si>
  <si>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</si>
  <si>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</si>
  <si>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</si>
  <si>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</si>
  <si>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</si>
  <si>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</si>
  <si>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</si>
  <si>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</si>
  <si>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</si>
  <si>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</si>
  <si>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</si>
  <si>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</si>
  <si>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</si>
  <si>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</si>
  <si>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</si>
  <si>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</si>
  <si>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</si>
  <si>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</si>
  <si>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</si>
  <si>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</si>
  <si>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</si>
  <si>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</si>
  <si>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</si>
  <si>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</si>
  <si>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</si>
  <si>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</si>
  <si>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</si>
  <si>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</si>
  <si>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</si>
  <si>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</si>
  <si>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</si>
  <si>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</si>
  <si>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</si>
  <si>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</si>
  <si>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</si>
  <si>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</si>
  <si>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</si>
  <si>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</si>
  <si>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</si>
  <si>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</si>
  <si>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</si>
  <si>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</si>
  <si>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</si>
  <si>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</si>
  <si>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</si>
  <si>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</si>
  <si>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</si>
  <si>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</si>
  <si>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</si>
  <si>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</si>
  <si>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</si>
  <si>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</si>
  <si>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</si>
  <si>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</si>
  <si>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</si>
  <si>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</si>
  <si>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</si>
  <si>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</si>
  <si>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</si>
  <si>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</si>
  <si>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</si>
  <si>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</si>
  <si>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</si>
  <si>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</si>
  <si>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</si>
  <si>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</si>
  <si>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</si>
  <si>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</si>
  <si>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</si>
  <si>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</si>
  <si>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</si>
  <si>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</si>
  <si>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</si>
  <si>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</si>
  <si>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</si>
  <si>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</si>
  <si>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</si>
  <si>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</si>
  <si>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</si>
  <si>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</si>
  <si>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</si>
  <si>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</si>
  <si>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</si>
  <si>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</si>
  <si>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</si>
  <si>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</si>
  <si>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</si>
  <si>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</si>
  <si>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</si>
  <si>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</si>
  <si>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</si>
  <si>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</si>
  <si>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</si>
  <si>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</si>
  <si>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</si>
  <si>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</si>
  <si>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</si>
  <si>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</si>
  <si>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</si>
  <si>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</si>
  <si>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</si>
  <si>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</si>
  <si>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</si>
  <si>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</si>
  <si>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</si>
  <si>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</si>
  <si>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</si>
  <si>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</si>
  <si>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</si>
  <si>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</si>
  <si>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</si>
  <si>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</si>
  <si>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</si>
  <si>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</si>
  <si>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</si>
  <si>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</si>
  <si>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</si>
  <si>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</si>
  <si>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</si>
  <si>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</si>
  <si>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</si>
  <si>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</si>
  <si>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</si>
  <si>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</si>
  <si>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</si>
  <si>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</si>
  <si>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</si>
  <si>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</si>
  <si>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</si>
  <si>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</si>
  <si>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</si>
  <si>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</si>
  <si>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</si>
  <si>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</si>
  <si>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</si>
  <si>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</si>
  <si>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</si>
  <si>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</si>
  <si>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</si>
  <si>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</si>
  <si>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</si>
  <si>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</si>
  <si>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</si>
  <si>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</si>
  <si>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</si>
  <si>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</si>
  <si>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</si>
  <si>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</si>
  <si>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</si>
  <si>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</si>
  <si>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</si>
  <si>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</si>
  <si>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</si>
  <si>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</si>
  <si>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</si>
  <si>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</si>
  <si>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</si>
  <si>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</si>
  <si>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</si>
  <si>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</si>
  <si>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</si>
  <si>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</si>
  <si>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</si>
  <si>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</si>
  <si>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</si>
  <si>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</si>
  <si>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</si>
  <si>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</si>
  <si>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</si>
  <si>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</si>
  <si>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</si>
  <si>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</si>
  <si>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</si>
  <si>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</si>
  <si>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</si>
  <si>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</si>
  <si>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</si>
  <si>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</si>
  <si>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</si>
  <si>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</si>
  <si>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</si>
  <si>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</si>
  <si>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</si>
  <si>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</si>
  <si>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</si>
  <si>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</si>
  <si>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</si>
  <si>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</si>
  <si>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</si>
  <si>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</si>
  <si>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</si>
  <si>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</si>
  <si>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</si>
  <si>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</si>
  <si>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</si>
  <si>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</si>
  <si>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</si>
  <si>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</si>
  <si>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</si>
  <si>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</si>
  <si>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</si>
  <si>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</si>
  <si>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</si>
  <si>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</si>
  <si>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</si>
  <si>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</si>
  <si>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</si>
  <si>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</si>
  <si>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</si>
  <si>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</si>
  <si>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</si>
  <si>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</si>
  <si>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</si>
  <si>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</si>
  <si>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</si>
  <si>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</si>
  <si>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</si>
  <si>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</si>
  <si>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</si>
  <si>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</si>
  <si>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</si>
  <si>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</si>
  <si>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</si>
  <si>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</si>
  <si>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</si>
  <si>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</si>
  <si>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</si>
  <si>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</si>
  <si>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</si>
  <si>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</si>
  <si>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</si>
  <si>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</si>
  <si>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</si>
  <si>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</si>
  <si>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</si>
  <si>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</si>
  <si>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</si>
  <si>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</si>
  <si>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</si>
  <si>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</si>
  <si>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</si>
  <si>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</si>
  <si>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</si>
  <si>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</si>
  <si>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</si>
  <si>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</si>
  <si>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</si>
  <si>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</si>
  <si>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</si>
  <si>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</si>
  <si>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</si>
  <si>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</si>
  <si>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</si>
  <si>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</si>
  <si>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</si>
  <si>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</si>
  <si>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</si>
  <si>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</si>
  <si>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</si>
  <si>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</si>
  <si>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</si>
  <si>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</si>
  <si>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</si>
  <si>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</si>
  <si>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</si>
  <si>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</si>
  <si>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</si>
  <si>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</si>
  <si>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</si>
  <si>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</si>
  <si>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</si>
  <si>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</si>
  <si>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</si>
  <si>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</si>
  <si>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</si>
  <si>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</si>
  <si>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</si>
  <si>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</si>
  <si>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</si>
  <si>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</si>
  <si>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</si>
  <si>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</si>
  <si>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</si>
  <si>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</si>
  <si>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</si>
  <si>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</si>
  <si>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</si>
  <si>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</si>
  <si>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</si>
  <si>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</si>
  <si>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</si>
  <si>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</si>
  <si>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</si>
  <si>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</si>
  <si>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</si>
  <si>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</si>
  <si>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</si>
  <si>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</si>
  <si>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</si>
  <si>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</si>
  <si>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</si>
  <si>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</si>
  <si>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</si>
  <si>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</si>
  <si>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</si>
  <si>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</si>
  <si>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</si>
  <si>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</si>
  <si>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</si>
  <si>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</si>
  <si>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</si>
  <si>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</si>
  <si>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</si>
  <si>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</si>
  <si>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</si>
  <si>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</si>
  <si>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</si>
  <si>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</si>
  <si>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</si>
  <si>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</si>
  <si>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</si>
  <si>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</si>
  <si>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</si>
  <si>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</si>
  <si>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</si>
  <si>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</si>
  <si>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</si>
  <si>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</si>
  <si>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</si>
  <si>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</si>
  <si>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</si>
  <si>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</si>
  <si>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</si>
  <si>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</si>
  <si>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</si>
  <si>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</si>
  <si>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</si>
  <si>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</si>
  <si>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</si>
  <si>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</si>
  <si>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</si>
  <si>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</si>
  <si>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</si>
  <si>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</si>
  <si>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</si>
  <si>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</si>
  <si>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</si>
  <si>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</si>
  <si>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</si>
  <si>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</si>
  <si>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</si>
  <si>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</si>
  <si>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</si>
  <si>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</si>
  <si>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</si>
  <si>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</si>
  <si>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</si>
  <si>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</si>
  <si>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</si>
  <si>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</si>
  <si>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</si>
  <si>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</si>
  <si>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</si>
  <si>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</si>
  <si>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</si>
  <si>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</si>
  <si>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</si>
  <si>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</si>
  <si>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</si>
  <si>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</si>
  <si>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</si>
  <si>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</si>
  <si>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</si>
  <si>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</si>
  <si>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</si>
  <si>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</si>
  <si>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</si>
  <si>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</si>
  <si>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</si>
  <si>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</si>
  <si>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</si>
  <si>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</si>
  <si>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</si>
  <si>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</si>
  <si>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</si>
  <si>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</si>
  <si>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</si>
  <si>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</si>
  <si>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</si>
  <si>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</si>
  <si>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</si>
  <si>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</si>
  <si>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</si>
  <si>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</si>
  <si>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</si>
  <si>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</si>
  <si>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</si>
  <si>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</si>
  <si>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</si>
  <si>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</si>
  <si>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</si>
  <si>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</si>
  <si>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</si>
  <si>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</si>
  <si>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</si>
  <si>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</si>
  <si>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</si>
  <si>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</si>
  <si>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</si>
  <si>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</si>
  <si>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</si>
  <si>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</si>
  <si>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</si>
  <si>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</si>
  <si>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</si>
  <si>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</si>
  <si>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</si>
  <si>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</si>
  <si>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</si>
  <si>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</si>
  <si>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</si>
  <si>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</si>
  <si>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</si>
  <si>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</si>
  <si>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</si>
  <si>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</si>
  <si>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</si>
  <si>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</si>
  <si>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</si>
  <si>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</si>
  <si>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</si>
  <si>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</si>
  <si>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</si>
  <si>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</si>
  <si>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</si>
  <si>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</si>
  <si>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</si>
  <si>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</si>
  <si>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</si>
  <si>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</si>
  <si>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</si>
  <si>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</si>
  <si>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</si>
  <si>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</si>
  <si>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</si>
  <si>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</si>
  <si>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</si>
  <si>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</si>
  <si>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</si>
  <si>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</si>
  <si>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</si>
  <si>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</si>
  <si>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</si>
  <si>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</si>
  <si>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</si>
  <si>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</si>
  <si>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</si>
  <si>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</si>
  <si>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</si>
  <si>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</si>
  <si>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</si>
  <si>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</si>
  <si>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</si>
  <si>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</si>
  <si>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</si>
  <si>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</si>
  <si>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</si>
  <si>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</si>
  <si>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</si>
  <si>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</si>
  <si>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</si>
  <si>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</si>
  <si>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</si>
  <si>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</si>
  <si>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</si>
  <si>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</si>
  <si>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</si>
  <si>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</si>
  <si>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</si>
  <si>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</si>
  <si>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</si>
  <si>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</si>
  <si>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</si>
  <si>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</si>
  <si>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</si>
  <si>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</si>
  <si>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</si>
  <si>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</si>
  <si>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</si>
  <si>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</si>
  <si>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</si>
  <si>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</si>
  <si>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</si>
  <si>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</si>
  <si>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</si>
  <si>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</si>
  <si>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</si>
  <si>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</si>
  <si>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</si>
  <si>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</si>
  <si>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</si>
  <si>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</si>
  <si>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</si>
  <si>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</si>
  <si>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</si>
  <si>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</si>
  <si>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</si>
  <si>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</si>
  <si>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</si>
  <si>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</si>
  <si>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</si>
  <si>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</si>
  <si>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</si>
  <si>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</si>
  <si>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</si>
  <si>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</si>
  <si>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</si>
  <si>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</si>
  <si>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</si>
  <si>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</si>
  <si>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</si>
  <si>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</si>
  <si>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</si>
  <si>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</si>
  <si>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</si>
  <si>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</si>
  <si>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</si>
  <si>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</si>
  <si>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</si>
  <si>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</si>
  <si>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</si>
  <si>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</si>
  <si>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</si>
  <si>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</si>
  <si>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</si>
  <si>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</si>
  <si>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</si>
  <si>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</si>
  <si>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</si>
  <si>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</si>
  <si>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</si>
  <si>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</si>
  <si>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</si>
  <si>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</si>
  <si>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</si>
  <si>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</si>
  <si>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</si>
  <si>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</si>
  <si>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</si>
  <si>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</si>
  <si>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</si>
  <si>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</si>
  <si>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</si>
  <si>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</si>
  <si>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</si>
  <si>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</si>
  <si>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</si>
  <si>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</si>
  <si>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</si>
  <si>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</si>
  <si>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</si>
  <si>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</si>
  <si>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</si>
  <si>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</si>
  <si>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</si>
  <si>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</si>
  <si>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</si>
  <si>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</si>
  <si>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</si>
  <si>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</si>
  <si>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</si>
  <si>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</si>
  <si>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</si>
  <si>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</si>
  <si>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</si>
  <si>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</si>
  <si>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</si>
  <si>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</si>
  <si>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</si>
  <si>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</si>
  <si>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</si>
  <si>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</si>
  <si>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</si>
  <si>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</si>
  <si>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</si>
  <si>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</si>
  <si>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</si>
  <si>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</si>
  <si>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</si>
  <si>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</si>
  <si>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</si>
  <si>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</si>
  <si>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</si>
  <si>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</si>
  <si>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</si>
  <si>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</si>
  <si>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</si>
  <si>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</si>
  <si>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</si>
  <si>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</si>
  <si>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</si>
  <si>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</si>
  <si>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</si>
  <si>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</si>
  <si>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</si>
  <si>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</si>
  <si>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</si>
  <si>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</si>
  <si>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</si>
  <si>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</si>
  <si>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</si>
  <si>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</si>
  <si>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</si>
  <si>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</si>
  <si>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</si>
  <si>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</si>
  <si>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</si>
  <si>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</si>
  <si>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</si>
  <si>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</si>
  <si>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</si>
  <si>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</si>
  <si>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</si>
  <si>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</si>
  <si>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</si>
  <si>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</si>
  <si>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</si>
  <si>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</si>
  <si>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</si>
  <si>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</si>
  <si>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</si>
  <si>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</si>
  <si>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</si>
  <si>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</si>
  <si>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</si>
  <si>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</si>
  <si>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</si>
  <si>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</si>
  <si>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</si>
  <si>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</si>
  <si>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</si>
  <si>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</si>
  <si>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</si>
  <si>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</si>
  <si>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</si>
  <si>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</si>
  <si>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</si>
  <si>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</si>
  <si>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</si>
  <si>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</si>
  <si>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</si>
  <si>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</si>
  <si>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</si>
  <si>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</si>
  <si>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</si>
  <si>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</si>
  <si>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</si>
  <si>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</si>
  <si>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</si>
  <si>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</si>
  <si>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</si>
  <si>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</si>
  <si>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</si>
  <si>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</si>
  <si>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</si>
  <si>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</si>
  <si>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</si>
  <si>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</si>
  <si>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</si>
  <si>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</si>
  <si>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</si>
  <si>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</si>
  <si>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</si>
  <si>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</si>
  <si>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</si>
  <si>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</si>
  <si>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</si>
  <si>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</si>
  <si>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</si>
  <si>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</si>
  <si>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</si>
  <si>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</si>
  <si>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</si>
  <si>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</si>
  <si>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</si>
  <si>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</si>
  <si>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</si>
  <si>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</si>
  <si>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</si>
  <si>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</si>
  <si>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</si>
  <si>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</si>
  <si>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</si>
  <si>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</si>
  <si>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</si>
  <si>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</si>
  <si>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</si>
  <si>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</si>
  <si>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</si>
  <si>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</si>
  <si>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</si>
  <si>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</si>
  <si>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</si>
  <si>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</si>
  <si>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</si>
  <si>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</si>
  <si>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</si>
  <si>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</si>
  <si>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</si>
  <si>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</si>
  <si>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</si>
  <si>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</si>
  <si>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</si>
  <si>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</si>
  <si>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</si>
  <si>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</si>
  <si>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</si>
  <si>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</si>
  <si>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</si>
  <si>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</si>
  <si>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</si>
  <si>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</si>
  <si>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</si>
  <si>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</si>
  <si>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</si>
  <si>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</si>
  <si>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</si>
  <si>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</si>
  <si>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</si>
  <si>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</si>
  <si>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</si>
  <si>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</si>
  <si>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</si>
  <si>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</si>
  <si>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</si>
  <si>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</si>
  <si>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</si>
  <si>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</si>
  <si>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</si>
  <si>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</si>
  <si>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</si>
  <si>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</si>
  <si>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</si>
  <si>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</si>
  <si>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</si>
  <si>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</si>
  <si>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</si>
  <si>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</si>
  <si>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</si>
  <si>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</si>
  <si>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</si>
  <si>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</si>
  <si>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</si>
  <si>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</si>
  <si>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</si>
  <si>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</si>
  <si>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</si>
  <si>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</si>
  <si>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</si>
  <si>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</si>
  <si>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</si>
  <si>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</si>
  <si>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</si>
  <si>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</si>
  <si>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</si>
  <si>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</si>
  <si>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</si>
  <si>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</si>
  <si>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</si>
  <si>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</si>
  <si>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</si>
  <si>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</si>
  <si>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</si>
  <si>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</si>
  <si>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</si>
  <si>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</si>
  <si>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</si>
  <si>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</si>
  <si>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</si>
  <si>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</si>
  <si>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</si>
  <si>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</si>
  <si>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</si>
  <si>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</si>
  <si>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</si>
  <si>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</si>
  <si>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</si>
  <si>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</si>
  <si>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</si>
  <si>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</si>
  <si>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</si>
  <si>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</si>
  <si>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</si>
  <si>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</si>
  <si>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</si>
  <si>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</si>
  <si>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</si>
  <si>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</si>
  <si>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</si>
  <si>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</si>
  <si>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</si>
  <si>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</si>
  <si>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</si>
  <si>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</si>
  <si>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</si>
  <si>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</si>
  <si>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</si>
  <si>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</si>
  <si>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</si>
  <si>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</si>
  <si>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</si>
  <si>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</si>
  <si>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</si>
  <si>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</si>
  <si>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</si>
  <si>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</si>
  <si>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</si>
  <si>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</si>
  <si>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</si>
  <si>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</si>
  <si>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</si>
  <si>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</si>
  <si>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</si>
  <si>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</si>
  <si>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</si>
  <si>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</si>
  <si>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</si>
  <si>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</si>
  <si>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</si>
  <si>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</si>
  <si>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</si>
  <si>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</si>
  <si>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</si>
  <si>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</si>
  <si>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</si>
  <si>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</si>
  <si>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</si>
  <si>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</si>
  <si>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</si>
  <si>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</si>
  <si>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</si>
  <si>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</si>
  <si>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</si>
  <si>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</si>
  <si>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</si>
  <si>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</si>
  <si>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</si>
  <si>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</si>
  <si>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</si>
  <si>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</si>
  <si>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</si>
  <si>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</si>
  <si>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</si>
  <si>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</si>
  <si>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</si>
  <si>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</si>
  <si>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</si>
  <si>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</si>
  <si>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</si>
  <si>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</si>
  <si>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</si>
  <si>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</si>
  <si>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</si>
  <si>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</si>
  <si>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</si>
  <si>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</si>
  <si>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</si>
  <si>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</si>
  <si>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</si>
  <si>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</si>
  <si>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</si>
  <si>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</si>
  <si>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</si>
  <si>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</si>
  <si>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</si>
  <si>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</si>
  <si>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</si>
  <si>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</si>
  <si>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</si>
  <si>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</si>
  <si>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</si>
  <si>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</si>
  <si>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</si>
  <si>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</si>
  <si>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</si>
  <si>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</si>
  <si>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</si>
  <si>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</si>
  <si>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</si>
  <si>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</si>
  <si>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</si>
  <si>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</si>
  <si>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</si>
  <si>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</si>
  <si>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</si>
  <si>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</si>
  <si>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</si>
  <si>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</si>
  <si>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</si>
  <si>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</si>
  <si>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</si>
  <si>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</si>
  <si>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</si>
  <si>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</si>
  <si>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</si>
  <si>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</si>
  <si>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</si>
  <si>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</si>
  <si>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</si>
  <si>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</si>
  <si>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</si>
  <si>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</si>
  <si>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</si>
  <si>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</si>
  <si>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</si>
  <si>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</si>
  <si>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</si>
  <si>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</si>
  <si>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</si>
  <si>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</si>
  <si>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</si>
  <si>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</si>
  <si>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</si>
  <si>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</si>
  <si>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</si>
  <si>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</si>
  <si>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</si>
  <si>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</si>
  <si>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</si>
  <si>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</si>
  <si>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</si>
  <si>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</si>
  <si>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</si>
  <si>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</si>
  <si>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</si>
  <si>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</si>
  <si>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</si>
  <si>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</si>
  <si>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</si>
  <si>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</si>
  <si>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</si>
  <si>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</si>
  <si>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</si>
  <si>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</si>
  <si>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</si>
  <si>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</si>
  <si>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</si>
  <si>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</si>
  <si>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</si>
  <si>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</si>
  <si>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</si>
  <si>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</si>
  <si>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</si>
  <si>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</si>
  <si>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</si>
  <si>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</si>
  <si>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</si>
  <si>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</si>
  <si>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</si>
  <si>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</si>
  <si>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</si>
  <si>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</si>
  <si>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</si>
  <si>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</si>
  <si>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</si>
  <si>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</si>
  <si>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</si>
  <si>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</si>
  <si>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</si>
  <si>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</si>
  <si>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</si>
  <si>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</si>
  <si>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</si>
  <si>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</si>
  <si>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</si>
  <si>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</si>
  <si>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</si>
  <si>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</si>
  <si>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</si>
  <si>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</si>
  <si>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</si>
  <si>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</si>
  <si>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</si>
  <si>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</si>
  <si>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</si>
  <si>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</si>
  <si>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</si>
  <si>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</si>
  <si>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</si>
  <si>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</si>
  <si>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</si>
  <si>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</si>
  <si>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</si>
  <si>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</si>
  <si>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</si>
  <si>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</si>
  <si>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</si>
  <si>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</si>
  <si>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</si>
  <si>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</si>
  <si>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</si>
  <si>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</si>
  <si>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</si>
  <si>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</si>
  <si>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</si>
  <si>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</si>
  <si>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</si>
  <si>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</si>
  <si>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</si>
  <si>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</si>
  <si>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</si>
  <si>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</si>
  <si>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</si>
  <si>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</si>
  <si>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</si>
  <si>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</si>
  <si>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</si>
  <si>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</si>
  <si>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</si>
  <si>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</si>
  <si>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</si>
  <si>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</si>
  <si>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</si>
  <si>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</si>
  <si>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</si>
  <si>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</si>
  <si>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</si>
  <si>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</si>
  <si>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</si>
  <si>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</si>
  <si>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</si>
  <si>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</si>
  <si>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</si>
  <si>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</si>
  <si>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</si>
  <si>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</si>
  <si>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</si>
  <si>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</si>
  <si>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</si>
  <si>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</si>
  <si>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</si>
  <si>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</si>
  <si>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</si>
  <si>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</si>
  <si>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</si>
  <si>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</si>
  <si>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</si>
  <si>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</si>
  <si>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</si>
  <si>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</si>
  <si>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</si>
  <si>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</si>
  <si>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</si>
  <si>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</si>
  <si>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</si>
  <si>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</si>
  <si>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</si>
  <si>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</si>
  <si>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</si>
  <si>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</si>
  <si>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</si>
  <si>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</si>
  <si>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</si>
  <si>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</si>
  <si>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</si>
  <si>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</si>
  <si>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</si>
  <si>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</si>
  <si>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</si>
  <si>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</si>
  <si>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</si>
  <si>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</si>
  <si>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</si>
  <si>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</si>
  <si>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</si>
  <si>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</si>
  <si>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</si>
  <si>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</si>
  <si>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</si>
  <si>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</si>
  <si>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</si>
  <si>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</si>
  <si>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</si>
  <si>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</si>
  <si>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</si>
  <si>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</si>
  <si>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</si>
  <si>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</si>
  <si>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</si>
  <si>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</si>
  <si>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</si>
  <si>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</si>
  <si>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</si>
  <si>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</si>
  <si>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</si>
  <si>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</si>
  <si>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</si>
  <si>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</si>
  <si>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</si>
  <si>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</si>
  <si>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</si>
  <si>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</si>
  <si>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</si>
  <si>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</si>
  <si>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</si>
  <si>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</si>
  <si>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</si>
  <si>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</si>
  <si>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</si>
  <si>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</si>
  <si>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</si>
  <si>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</si>
  <si>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</si>
  <si>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</si>
  <si>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</si>
  <si>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</si>
  <si>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</si>
  <si>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</si>
  <si>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</si>
  <si>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</si>
  <si>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</si>
  <si>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</si>
  <si>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</si>
  <si>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</si>
  <si>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</si>
  <si>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</si>
  <si>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</si>
  <si>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</si>
  <si>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</si>
  <si>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</si>
  <si>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</si>
  <si>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</si>
  <si>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</si>
  <si>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</si>
  <si>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</si>
  <si>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</si>
  <si>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</si>
  <si>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</si>
  <si>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</si>
  <si>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</si>
  <si>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</si>
  <si>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</si>
  <si>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</si>
  <si>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</si>
  <si>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</si>
  <si>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</si>
  <si>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</si>
  <si>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</si>
  <si>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</si>
  <si>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</si>
  <si>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</si>
  <si>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</si>
  <si>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</si>
  <si>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</si>
  <si>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</si>
  <si>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</si>
  <si>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</si>
  <si>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</si>
  <si>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</si>
  <si>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</si>
  <si>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</si>
  <si>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</si>
  <si>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</si>
  <si>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</si>
  <si>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</si>
  <si>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</si>
  <si>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</si>
  <si>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</si>
  <si>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</si>
  <si>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</si>
  <si>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</si>
  <si>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</si>
  <si>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</si>
  <si>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</si>
  <si>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</si>
  <si>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</si>
  <si>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</si>
  <si>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</si>
  <si>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</si>
  <si>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</si>
  <si>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</si>
  <si>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</si>
  <si>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</si>
  <si>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</si>
  <si>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</si>
  <si>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</si>
  <si>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</si>
  <si>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</si>
  <si>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</si>
  <si>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</si>
  <si>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</si>
  <si>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</si>
  <si>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</si>
  <si>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</si>
  <si>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</si>
  <si>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</si>
  <si>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</si>
  <si>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</si>
  <si>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</si>
  <si>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</si>
  <si>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</si>
  <si>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</si>
  <si>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</si>
  <si>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</si>
  <si>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</si>
  <si>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</si>
  <si>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</si>
  <si>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</si>
  <si>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</si>
  <si>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</si>
  <si>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</si>
  <si>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</si>
  <si>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</si>
  <si>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</si>
  <si>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</si>
  <si>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</si>
  <si>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</si>
  <si>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</si>
  <si>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</si>
  <si>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</si>
  <si>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</si>
  <si>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</si>
  <si>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</si>
  <si>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</si>
  <si>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</si>
  <si>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</si>
  <si>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</si>
  <si>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</si>
  <si>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</si>
  <si>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</si>
  <si>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</si>
  <si>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</si>
  <si>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</si>
  <si>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</si>
  <si>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</si>
  <si>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</si>
  <si>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</si>
  <si>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</si>
  <si>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</si>
  <si>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</si>
  <si>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</si>
  <si>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</si>
  <si>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</si>
  <si>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</si>
  <si>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</si>
  <si>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</si>
  <si>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</si>
  <si>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</si>
  <si>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</si>
  <si>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</si>
  <si>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</si>
  <si>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</si>
  <si>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</si>
  <si>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</si>
  <si>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</si>
  <si>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</si>
  <si>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</si>
  <si>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</si>
  <si>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</si>
  <si>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</si>
  <si>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</si>
  <si>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</si>
  <si>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</si>
  <si>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</si>
  <si>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</si>
  <si>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</si>
  <si>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</si>
  <si>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</si>
  <si>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</si>
  <si>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</si>
  <si>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</si>
  <si>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</si>
  <si>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</si>
  <si>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</si>
  <si>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</si>
  <si>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</si>
  <si>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</si>
  <si>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</si>
  <si>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</si>
  <si>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</si>
  <si>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</si>
  <si>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</si>
  <si>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</si>
  <si>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</si>
  <si>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</si>
  <si>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</si>
  <si>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</si>
  <si>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</si>
  <si>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</si>
  <si>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</si>
  <si>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</si>
  <si>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</si>
  <si>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</si>
  <si>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</si>
  <si>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</si>
  <si>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</si>
  <si>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</si>
  <si>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</si>
  <si>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</si>
  <si>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</si>
  <si>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</si>
  <si>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</si>
  <si>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</si>
  <si>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</si>
  <si>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</si>
  <si>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</si>
  <si>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</si>
  <si>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</si>
  <si>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</si>
  <si>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</si>
  <si>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</si>
  <si>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</si>
  <si>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</si>
  <si>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</si>
  <si>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</si>
  <si>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</si>
  <si>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</si>
  <si>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</si>
  <si>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</si>
  <si>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</si>
  <si>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</si>
  <si>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</si>
  <si>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</si>
  <si>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</si>
  <si>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</si>
  <si>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</si>
  <si>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</si>
  <si>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</si>
  <si>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</si>
  <si>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</si>
  <si>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</si>
  <si>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</si>
  <si>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</si>
  <si>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</si>
  <si>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</si>
  <si>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</si>
  <si>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</si>
  <si>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</si>
  <si>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</si>
  <si>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</si>
  <si>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</si>
  <si>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</si>
  <si>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</si>
  <si>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</si>
  <si>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</si>
  <si>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</si>
  <si>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</si>
  <si>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</si>
  <si>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</si>
  <si>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</si>
  <si>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</si>
  <si>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</si>
  <si>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</si>
  <si>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</si>
  <si>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</si>
  <si>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</si>
  <si>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</si>
  <si>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</si>
  <si>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</si>
  <si>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</si>
  <si>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</si>
  <si>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</si>
  <si>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</si>
  <si>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</si>
  <si>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</si>
  <si>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</si>
  <si>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</si>
  <si>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</si>
  <si>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</si>
  <si>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</si>
  <si>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</si>
  <si>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</si>
  <si>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</si>
  <si>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</si>
  <si>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</si>
  <si>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</si>
  <si>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</si>
  <si>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</si>
  <si>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</si>
  <si>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</si>
  <si>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</si>
  <si>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</si>
  <si>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</si>
  <si>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</si>
  <si>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</si>
  <si>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</si>
  <si>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</si>
  <si>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</si>
  <si>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</si>
  <si>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</si>
  <si>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</si>
  <si>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</si>
  <si>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</si>
  <si>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</si>
  <si>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</si>
  <si>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</si>
  <si>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</si>
  <si>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</si>
  <si>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</si>
  <si>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</si>
  <si>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</si>
  <si>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</si>
  <si>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</si>
  <si>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</si>
  <si>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</si>
  <si>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</si>
  <si>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</si>
  <si>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</si>
  <si>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</si>
  <si>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</si>
  <si>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</si>
  <si>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</si>
  <si>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</si>
  <si>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</si>
  <si>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</si>
  <si>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</si>
  <si>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</si>
  <si>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</si>
  <si>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</si>
  <si>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</si>
  <si>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</si>
  <si>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</si>
  <si>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</si>
  <si>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</si>
  <si>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</si>
  <si>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</si>
  <si>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</si>
  <si>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</si>
  <si>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</si>
  <si>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</si>
  <si>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</si>
  <si>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</si>
  <si>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</si>
  <si>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</si>
  <si>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</si>
  <si>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</si>
  <si>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</si>
  <si>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</si>
  <si>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</si>
  <si>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</si>
  <si>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</si>
  <si>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</si>
  <si>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</si>
  <si>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</si>
  <si>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</si>
  <si>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</si>
  <si>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</si>
  <si>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</si>
  <si>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</si>
  <si>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</si>
  <si>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</si>
  <si>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</si>
  <si>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</si>
  <si>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</si>
  <si>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</si>
  <si>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</si>
  <si>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</si>
  <si>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</si>
  <si>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</si>
  <si>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</si>
  <si>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</si>
  <si>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</si>
  <si>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</si>
  <si>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</si>
  <si>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</si>
  <si>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</si>
  <si>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</si>
  <si>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</si>
  <si>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</si>
  <si>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</si>
  <si>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</si>
  <si>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</si>
  <si>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</si>
  <si>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</si>
  <si>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</si>
  <si>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</si>
  <si>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</si>
  <si>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</si>
  <si>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</si>
  <si>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</si>
  <si>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</si>
  <si>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</si>
  <si>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</si>
  <si>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</si>
  <si>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</si>
  <si>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</si>
  <si>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</si>
  <si>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</si>
  <si>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</si>
  <si>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</si>
  <si>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</si>
  <si>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</si>
  <si>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</si>
  <si>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</si>
  <si>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</si>
  <si>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</si>
  <si>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</si>
  <si>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</si>
  <si>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</si>
  <si>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</si>
  <si>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</si>
  <si>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</si>
  <si>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</si>
  <si>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</si>
  <si>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</si>
  <si>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</si>
  <si>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</si>
  <si>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</si>
  <si>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</si>
  <si>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</si>
  <si>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</si>
  <si>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</si>
  <si>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</si>
  <si>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</si>
  <si>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</si>
  <si>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</si>
  <si>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</si>
  <si>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</si>
  <si>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</si>
  <si>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</si>
  <si>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</si>
  <si>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</si>
  <si>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</si>
  <si>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</si>
  <si>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</si>
  <si>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</si>
  <si>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</si>
  <si>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</si>
  <si>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</si>
  <si>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</si>
  <si>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</si>
  <si>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</si>
  <si>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</si>
  <si>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</si>
  <si>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</si>
  <si>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</si>
  <si>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</si>
  <si>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</si>
  <si>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</si>
  <si>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</si>
  <si>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</si>
  <si>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</si>
  <si>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</si>
  <si>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</si>
  <si>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</si>
  <si>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</si>
  <si>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</si>
  <si>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</si>
  <si>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</si>
  <si>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</si>
  <si>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</si>
  <si>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</si>
  <si>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</si>
  <si>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</si>
  <si>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</si>
  <si>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</si>
  <si>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</si>
  <si>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</si>
  <si>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</si>
  <si>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</si>
  <si>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</si>
  <si>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</si>
  <si>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</si>
  <si>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</si>
  <si>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</si>
  <si>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</si>
  <si>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</si>
  <si>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</si>
  <si>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</si>
  <si>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</si>
  <si>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</si>
  <si>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</si>
  <si>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</si>
  <si>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</si>
  <si>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</si>
  <si>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</si>
  <si>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</si>
  <si>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</si>
  <si>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</si>
  <si>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</si>
  <si>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</si>
  <si>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</si>
  <si>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</si>
  <si>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</si>
  <si>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</si>
  <si>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</si>
  <si>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</si>
  <si>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</si>
  <si>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</si>
  <si>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</si>
  <si>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</si>
  <si>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</si>
  <si>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</si>
  <si>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</si>
  <si>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</si>
  <si>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</si>
  <si>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</si>
  <si>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</si>
  <si>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</si>
  <si>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</si>
  <si>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</si>
  <si>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</si>
  <si>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</si>
  <si>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</si>
  <si>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</si>
  <si>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</si>
  <si>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</si>
  <si>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</si>
  <si>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</si>
  <si>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</si>
  <si>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</si>
  <si>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</si>
  <si>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</si>
  <si>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</si>
  <si>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</si>
  <si>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</si>
  <si>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</si>
  <si>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</si>
  <si>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</si>
  <si>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</si>
  <si>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</si>
  <si>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</si>
  <si>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</si>
  <si>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</si>
  <si>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</si>
  <si>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</si>
  <si>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</si>
  <si>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</si>
  <si>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</si>
  <si>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</si>
  <si>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</si>
  <si>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</si>
  <si>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</si>
  <si>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</si>
  <si>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</si>
  <si>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</si>
  <si>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</si>
  <si>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</si>
  <si>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</si>
  <si>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</si>
  <si>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</si>
  <si>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</si>
  <si>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</si>
  <si>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</si>
  <si>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</si>
  <si>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</si>
  <si>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</si>
  <si>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</si>
  <si>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</si>
  <si>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</si>
  <si>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</si>
  <si>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</si>
  <si>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</si>
  <si>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</si>
  <si>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</si>
  <si>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</si>
  <si>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</si>
  <si>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</si>
  <si>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</si>
  <si>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</si>
  <si>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</si>
  <si>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</si>
  <si>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</si>
  <si>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</si>
  <si>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</si>
  <si>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</si>
  <si>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</si>
  <si>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</si>
  <si>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</si>
  <si>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</si>
  <si>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</si>
  <si>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</si>
  <si>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</si>
  <si>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</si>
  <si>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</si>
  <si>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</si>
  <si>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</si>
  <si>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</si>
  <si>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</si>
  <si>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</si>
  <si>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</si>
  <si>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</si>
  <si>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</si>
  <si>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</si>
  <si>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</si>
  <si>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</si>
  <si>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</si>
  <si>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</si>
  <si>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</si>
  <si>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</si>
  <si>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</si>
  <si>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</si>
  <si>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</si>
  <si>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</si>
  <si>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</si>
  <si>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</si>
  <si>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</si>
  <si>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</si>
  <si>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</si>
  <si>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</si>
  <si>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</si>
  <si>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</si>
  <si>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</si>
  <si>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</si>
  <si>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</si>
  <si>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</si>
  <si>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</si>
  <si>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</si>
  <si>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</si>
  <si>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</si>
  <si>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</si>
  <si>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</si>
  <si>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</si>
  <si>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</si>
  <si>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</si>
  <si>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</si>
  <si>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</si>
  <si>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</si>
  <si>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</si>
  <si>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</si>
  <si>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</si>
  <si>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</si>
  <si>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</si>
  <si>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</si>
  <si>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</si>
  <si>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</si>
  <si>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</si>
  <si>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</si>
  <si>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</si>
  <si>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</si>
  <si>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</si>
  <si>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</si>
  <si>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</si>
  <si>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</si>
  <si>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</si>
  <si>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</si>
  <si>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</si>
  <si>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</si>
  <si>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</si>
  <si>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</si>
  <si>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</si>
  <si>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</si>
  <si>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</si>
  <si>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</si>
  <si>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</si>
  <si>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</si>
  <si>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</si>
  <si>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</si>
  <si>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</si>
  <si>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</si>
  <si>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</si>
  <si>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</si>
  <si>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</si>
  <si>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</si>
  <si>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</si>
  <si>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</si>
  <si>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</si>
  <si>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</si>
  <si>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</si>
  <si>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</si>
  <si>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</si>
  <si>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</si>
  <si>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</si>
  <si>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</si>
  <si>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</si>
  <si>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</si>
  <si>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</si>
  <si>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</si>
  <si>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</si>
  <si>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</si>
  <si>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</si>
  <si>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</si>
  <si>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</si>
  <si>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</si>
  <si>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</si>
  <si>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</si>
  <si>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</si>
  <si>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</si>
  <si>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</si>
  <si>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</si>
  <si>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</si>
  <si>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</si>
  <si>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</si>
  <si>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</si>
  <si>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</si>
  <si>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</si>
  <si>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</si>
  <si>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</si>
  <si>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</si>
  <si>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</si>
  <si>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</si>
  <si>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</si>
  <si>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</si>
  <si>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</si>
  <si>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</si>
  <si>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</si>
  <si>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</si>
  <si>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</si>
  <si>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</si>
  <si>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</si>
  <si>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</si>
  <si>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</si>
  <si>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</si>
  <si>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</si>
  <si>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</si>
  <si>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</si>
  <si>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</si>
  <si>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</si>
  <si>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</si>
  <si>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</si>
  <si>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</si>
  <si>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</si>
  <si>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</si>
  <si>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</si>
  <si>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</si>
  <si>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</si>
  <si>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</si>
  <si>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</si>
  <si>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</si>
  <si>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</si>
  <si>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</si>
  <si>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</si>
  <si>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</si>
  <si>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</si>
  <si>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</si>
  <si>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</si>
  <si>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</si>
  <si>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</si>
  <si>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</si>
  <si>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</si>
  <si>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</si>
  <si>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</si>
  <si>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</si>
  <si>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</si>
  <si>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</si>
  <si>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</si>
  <si>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</si>
  <si>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</si>
  <si>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</si>
  <si>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</si>
  <si>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</si>
  <si>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</si>
  <si>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</si>
  <si>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</si>
  <si>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</si>
  <si>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</si>
  <si>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</si>
  <si>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</si>
  <si>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</si>
  <si>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</si>
  <si>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</si>
  <si>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</si>
  <si>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</si>
  <si>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</si>
  <si>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</si>
  <si>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</si>
  <si>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</si>
  <si>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</si>
  <si>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</si>
  <si>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</si>
  <si>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</si>
  <si>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</si>
  <si>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</si>
  <si>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</si>
  <si>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</si>
  <si>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</si>
  <si>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</si>
  <si>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</si>
  <si>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</si>
  <si>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</si>
  <si>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</si>
  <si>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</si>
  <si>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</si>
  <si>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</si>
  <si>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</si>
  <si>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</si>
  <si>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</si>
  <si>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</si>
  <si>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</si>
  <si>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</si>
  <si>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</si>
  <si>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</si>
  <si>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</si>
  <si>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</si>
  <si>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</si>
  <si>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</si>
  <si>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</si>
  <si>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</si>
  <si>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</si>
  <si>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</si>
  <si>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</si>
  <si>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</si>
  <si>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</si>
  <si>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</si>
  <si>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</si>
  <si>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</si>
  <si>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</si>
  <si>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</si>
  <si>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</si>
  <si>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</si>
  <si>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</si>
  <si>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</si>
  <si>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</si>
  <si>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</si>
  <si>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</si>
  <si>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</si>
  <si>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</si>
  <si>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</si>
  <si>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</si>
  <si>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</si>
  <si>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</si>
  <si>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</si>
  <si>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</si>
  <si>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</si>
  <si>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</si>
  <si>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</si>
  <si>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</si>
  <si>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</si>
  <si>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</si>
  <si>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</si>
  <si>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</si>
  <si>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</si>
  <si>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</si>
  <si>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</si>
  <si>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</si>
  <si>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</si>
  <si>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</si>
  <si>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</si>
  <si>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</si>
  <si>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</si>
  <si>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</si>
  <si>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</si>
  <si>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</si>
  <si>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</si>
  <si>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</si>
  <si>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</si>
  <si>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</si>
  <si>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</si>
  <si>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</si>
  <si>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</si>
  <si>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</si>
  <si>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</si>
  <si>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</si>
  <si>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</si>
  <si>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</si>
  <si>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</si>
  <si>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</si>
  <si>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</si>
  <si>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</si>
  <si>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</si>
  <si>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</si>
  <si>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</si>
  <si>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</si>
  <si>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</si>
  <si>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</si>
  <si>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</si>
  <si>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</si>
  <si>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</si>
  <si>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</si>
  <si>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</si>
  <si>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</si>
  <si>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</si>
  <si>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</si>
  <si>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</si>
  <si>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</si>
  <si>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</si>
  <si>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</si>
  <si>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</si>
  <si>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</si>
  <si>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</si>
  <si>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</si>
  <si>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</si>
  <si>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</si>
  <si>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</si>
  <si>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</si>
  <si>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</si>
  <si>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</si>
  <si>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</si>
  <si>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</si>
  <si>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</si>
  <si>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</si>
  <si>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</si>
  <si>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</si>
  <si>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</si>
  <si>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</si>
  <si>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</si>
  <si>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</si>
  <si>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</si>
  <si>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</si>
  <si>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</si>
  <si>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</si>
  <si>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</si>
  <si>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</si>
  <si>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</si>
  <si>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</si>
  <si>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</si>
  <si>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</si>
  <si>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</si>
  <si>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</si>
  <si>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</si>
  <si>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</si>
  <si>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</si>
  <si>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</si>
  <si>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</si>
  <si>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</si>
  <si>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</si>
  <si>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</si>
  <si>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</si>
  <si>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</si>
  <si>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</si>
  <si>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</si>
  <si>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</si>
  <si>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</si>
  <si>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</si>
  <si>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</si>
  <si>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</si>
  <si>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</si>
  <si>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</si>
  <si>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</si>
  <si>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</si>
  <si>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</si>
  <si>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</si>
  <si>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</si>
  <si>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</si>
  <si>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</si>
  <si>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</si>
  <si>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</si>
  <si>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</si>
  <si>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</si>
  <si>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</si>
  <si>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</si>
  <si>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</si>
  <si>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</si>
  <si>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</si>
  <si>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</si>
  <si>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</si>
  <si>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</si>
  <si>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</si>
  <si>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</si>
  <si>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</si>
  <si>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</si>
  <si>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</si>
  <si>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</si>
  <si>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</si>
  <si>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</si>
  <si>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</si>
  <si>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</si>
  <si>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</si>
  <si>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</si>
  <si>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</si>
  <si>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</si>
  <si>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</si>
  <si>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</si>
  <si>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</si>
  <si>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</si>
  <si>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</si>
  <si>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</si>
  <si>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</si>
  <si>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</si>
  <si>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</si>
  <si>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</si>
  <si>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</si>
  <si>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</si>
  <si>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</si>
  <si>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</si>
  <si>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</si>
  <si>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</si>
  <si>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</si>
  <si>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</si>
  <si>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</si>
  <si>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</si>
  <si>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</si>
  <si>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</si>
  <si>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</si>
  <si>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</si>
  <si>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</si>
  <si>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</si>
  <si>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</si>
  <si>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</si>
  <si>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</si>
  <si>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</si>
  <si>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</si>
  <si>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</si>
  <si>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</si>
  <si>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</si>
  <si>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</si>
  <si>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</si>
  <si>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</si>
  <si>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</si>
  <si>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</si>
  <si>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</si>
  <si>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</si>
  <si>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</si>
  <si>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</si>
  <si>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</si>
  <si>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</si>
  <si>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</si>
  <si>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</si>
  <si>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</si>
  <si>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</si>
  <si>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</si>
  <si>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</si>
  <si>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</si>
  <si>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</si>
  <si>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</si>
  <si>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</si>
  <si>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</si>
  <si>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</si>
  <si>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</si>
  <si>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</si>
  <si>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</si>
  <si>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</si>
  <si>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</si>
  <si>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</si>
  <si>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</si>
  <si>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</si>
  <si>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</si>
  <si>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</si>
  <si>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</si>
  <si>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</si>
  <si>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</si>
  <si>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</si>
  <si>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</si>
  <si>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</si>
  <si>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</si>
  <si>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</si>
  <si>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</si>
  <si>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</si>
  <si>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</si>
  <si>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</si>
  <si>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</si>
  <si>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</si>
  <si>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</si>
  <si>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</si>
  <si>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</si>
  <si>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</si>
  <si>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</si>
  <si>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</si>
  <si>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</si>
  <si>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</si>
  <si>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</si>
  <si>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</si>
  <si>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</si>
  <si>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</si>
  <si>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</si>
  <si>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</si>
  <si>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</si>
  <si>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</si>
  <si>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</si>
  <si>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</si>
  <si>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</si>
  <si>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</si>
  <si>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</si>
  <si>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</si>
  <si>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</si>
  <si>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</si>
  <si>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</si>
  <si>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</si>
  <si>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</si>
  <si>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</si>
  <si>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</si>
  <si>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</si>
  <si>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</si>
  <si>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</si>
  <si>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</si>
  <si>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</si>
  <si>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</si>
  <si>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</si>
  <si>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</si>
  <si>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</si>
  <si>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</si>
  <si>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</si>
  <si>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</si>
  <si>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</si>
  <si>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</si>
  <si>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</si>
  <si>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</si>
  <si>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</si>
  <si>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</si>
  <si>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</si>
  <si>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</si>
  <si>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</si>
  <si>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</si>
  <si>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</si>
  <si>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</si>
  <si>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</si>
  <si>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</si>
  <si>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</si>
  <si>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</si>
  <si>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</si>
  <si>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</si>
  <si>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</si>
  <si>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</si>
  <si>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</si>
  <si>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</si>
  <si>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</si>
  <si>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</si>
  <si>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</si>
  <si>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</si>
  <si>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</si>
  <si>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</si>
  <si>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</si>
  <si>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</si>
  <si>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</si>
  <si>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</si>
  <si>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</si>
  <si>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</si>
  <si>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</si>
  <si>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</si>
  <si>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</si>
  <si>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</si>
  <si>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</si>
  <si>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</si>
  <si>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</si>
  <si>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</si>
  <si>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</si>
  <si>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</si>
  <si>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</si>
  <si>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</si>
  <si>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</si>
  <si>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</si>
  <si>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</si>
  <si>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</si>
  <si>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</si>
  <si>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</si>
  <si>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</si>
  <si>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</si>
  <si>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</si>
  <si>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</si>
  <si>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</si>
  <si>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</si>
  <si>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</si>
  <si>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</si>
  <si>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</si>
  <si>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</si>
  <si>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</si>
  <si>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</si>
  <si>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</si>
  <si>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</si>
  <si>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</si>
  <si>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</si>
  <si>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</si>
  <si>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</si>
  <si>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</si>
  <si>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</si>
  <si>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</si>
  <si>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</si>
  <si>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</si>
  <si>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</si>
  <si>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</si>
  <si>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</si>
  <si>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</si>
  <si>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</si>
  <si>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</si>
  <si>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</si>
  <si>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</si>
  <si>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</si>
  <si>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</si>
  <si>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</si>
  <si>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</si>
  <si>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</si>
  <si>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</si>
  <si>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</si>
  <si>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</si>
  <si>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</si>
  <si>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</si>
  <si>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</si>
  <si>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</si>
  <si>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</si>
  <si>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</si>
  <si>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</si>
  <si>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</si>
  <si>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</si>
  <si>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</si>
  <si>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</si>
  <si>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</si>
  <si>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</si>
  <si>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</si>
  <si>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</si>
  <si>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</si>
  <si>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</si>
  <si>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</si>
  <si>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</si>
  <si>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</si>
  <si>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</si>
  <si>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</si>
  <si>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</si>
  <si>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</si>
  <si>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</si>
  <si>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</si>
  <si>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</si>
  <si>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</si>
  <si>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</si>
  <si>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</si>
  <si>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</si>
  <si>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</si>
  <si>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</si>
  <si>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</si>
  <si>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</si>
  <si>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</si>
  <si>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</si>
  <si>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</si>
  <si>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</si>
  <si>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</si>
  <si>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</si>
  <si>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</si>
  <si>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</si>
  <si>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</si>
  <si>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</si>
  <si>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</si>
  <si>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</si>
  <si>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</si>
  <si>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</si>
  <si>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</si>
  <si>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</si>
  <si>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</si>
  <si>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</si>
  <si>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</si>
  <si>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</si>
  <si>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</si>
  <si>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</si>
  <si>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</si>
  <si>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</si>
  <si>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</si>
  <si>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</si>
  <si>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</si>
  <si>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</si>
  <si>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</si>
  <si>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</si>
  <si>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</si>
  <si>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</si>
  <si>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</si>
  <si>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</si>
  <si>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</si>
  <si>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</si>
  <si>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</si>
  <si>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</si>
  <si>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</si>
  <si>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</si>
  <si>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</si>
  <si>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</si>
  <si>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</si>
  <si>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</si>
  <si>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</si>
  <si>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</si>
  <si>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</si>
  <si>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</si>
  <si>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</si>
  <si>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</si>
  <si>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</si>
  <si>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</si>
  <si>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</si>
  <si>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</si>
  <si>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</si>
  <si>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</si>
  <si>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</si>
  <si>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</si>
  <si>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</si>
  <si>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</si>
  <si>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</si>
  <si>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</si>
  <si>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</si>
  <si>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</si>
  <si>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</si>
  <si>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</si>
  <si>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</si>
  <si>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</si>
  <si>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</si>
  <si>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</si>
  <si>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</si>
  <si>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</si>
  <si>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</si>
  <si>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</si>
  <si>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</si>
  <si>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</si>
  <si>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</si>
  <si>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</si>
  <si>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</si>
  <si>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</si>
  <si>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</si>
  <si>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</si>
  <si>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</si>
  <si>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</si>
  <si>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</si>
  <si>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</si>
  <si>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</si>
  <si>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</si>
  <si>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</si>
  <si>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</si>
  <si>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</si>
  <si>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</si>
  <si>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</si>
  <si>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</si>
  <si>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</si>
  <si>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</si>
  <si>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</si>
  <si>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</si>
  <si>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</si>
  <si>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</si>
  <si>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</si>
  <si>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</si>
  <si>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</si>
  <si>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</si>
  <si>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</si>
  <si>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</si>
  <si>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</si>
  <si>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</si>
  <si>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</si>
  <si>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</si>
  <si>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</si>
  <si>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</si>
  <si>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</si>
  <si>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</si>
  <si>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</si>
  <si>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</si>
  <si>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</si>
  <si>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</si>
  <si>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</si>
  <si>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</si>
  <si>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</si>
  <si>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</si>
  <si>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</si>
  <si>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</si>
  <si>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</si>
  <si>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</si>
  <si>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</si>
  <si>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</si>
  <si>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</si>
  <si>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</si>
  <si>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</si>
  <si>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</si>
  <si>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</si>
  <si>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</si>
  <si>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</si>
  <si>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</si>
  <si>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</si>
  <si>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</si>
  <si>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</si>
  <si>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</si>
  <si>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</si>
  <si>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</si>
  <si>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</si>
  <si>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</si>
  <si>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</si>
  <si>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</si>
  <si>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</si>
  <si>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</si>
  <si>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</si>
  <si>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</si>
  <si>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</si>
  <si>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</si>
  <si>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</si>
  <si>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</si>
  <si>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</si>
  <si>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</si>
  <si>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</si>
  <si>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</si>
  <si>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</si>
  <si>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</si>
  <si>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</si>
  <si>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</si>
  <si>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</si>
  <si>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</si>
  <si>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</si>
  <si>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</si>
  <si>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</si>
  <si>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</si>
  <si>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</si>
  <si>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</si>
  <si>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</si>
  <si>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</si>
  <si>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</si>
  <si>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</si>
  <si>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</si>
  <si>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</si>
  <si>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</si>
  <si>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</si>
  <si>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</si>
  <si>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</si>
  <si>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</si>
  <si>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</si>
  <si>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</si>
  <si>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</si>
  <si>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</si>
  <si>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</si>
  <si>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</si>
  <si>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</si>
  <si>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</si>
  <si>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</si>
  <si>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</si>
  <si>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</si>
  <si>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</si>
  <si>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</si>
  <si>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</si>
  <si>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</si>
  <si>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</si>
  <si>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</si>
  <si>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</si>
  <si>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</si>
  <si>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</si>
  <si>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</si>
  <si>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</si>
  <si>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</si>
  <si>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</si>
  <si>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</si>
  <si>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</si>
  <si>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</si>
  <si>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</si>
  <si>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</si>
  <si>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</si>
  <si>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</si>
  <si>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</si>
  <si>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</si>
  <si>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</si>
  <si>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</si>
  <si>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</si>
  <si>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</si>
  <si>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</si>
  <si>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</si>
  <si>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</si>
  <si>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</si>
  <si>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</si>
  <si>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</si>
  <si>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</si>
  <si>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</si>
  <si>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</si>
  <si>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</si>
  <si>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</si>
  <si>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</si>
  <si>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</si>
  <si>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</si>
  <si>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</si>
  <si>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</si>
  <si>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</si>
  <si>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</si>
  <si>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</si>
  <si>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</si>
  <si>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</si>
  <si>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</si>
  <si>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</si>
  <si>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</si>
  <si>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</si>
  <si>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</si>
  <si>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</si>
  <si>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</si>
  <si>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</si>
  <si>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</si>
  <si>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</si>
  <si>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</si>
  <si>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</si>
  <si>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</si>
  <si>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</si>
  <si>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</si>
  <si>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</si>
  <si>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</si>
  <si>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</si>
  <si>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</si>
  <si>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</si>
  <si>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</si>
  <si>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</si>
  <si>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</si>
  <si>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</si>
  <si>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</si>
  <si>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</si>
  <si>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</si>
  <si>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</si>
  <si>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</si>
  <si>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</si>
  <si>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</si>
  <si>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</si>
  <si>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</si>
  <si>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</si>
  <si>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</si>
  <si>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</si>
  <si>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</si>
  <si>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</si>
  <si>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</si>
  <si>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</si>
  <si>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</si>
  <si>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</si>
  <si>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</si>
  <si>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</si>
  <si>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</si>
  <si>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</si>
  <si>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</si>
  <si>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</si>
  <si>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</si>
  <si>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</si>
  <si>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</si>
  <si>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</si>
  <si>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</si>
  <si>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</si>
  <si>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</si>
  <si>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</si>
  <si>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</si>
  <si>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</si>
  <si>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</si>
  <si>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</si>
  <si>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</si>
  <si>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</si>
  <si>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</si>
  <si>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</si>
  <si>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</si>
  <si>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</si>
  <si>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</si>
  <si>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</si>
  <si>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</si>
  <si>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</si>
  <si>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</si>
  <si>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</si>
  <si>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</si>
  <si>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</si>
  <si>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</si>
  <si>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</si>
  <si>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</si>
  <si>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</si>
  <si>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</si>
  <si>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</si>
  <si>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</si>
  <si>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</si>
  <si>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</si>
  <si>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</si>
  <si>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</si>
  <si>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</si>
  <si>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</si>
  <si>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</si>
  <si>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</si>
  <si>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</si>
  <si>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</si>
  <si>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</si>
  <si>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</si>
  <si>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</si>
  <si>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</si>
  <si>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</si>
  <si>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</si>
  <si>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</si>
  <si>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</si>
  <si>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</si>
  <si>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</si>
  <si>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</si>
  <si>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</si>
  <si>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</si>
  <si>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</si>
  <si>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</si>
  <si>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</si>
  <si>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</si>
  <si>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</si>
  <si>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</si>
  <si>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</si>
  <si>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</si>
  <si>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</si>
  <si>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</si>
  <si>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</si>
  <si>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</si>
  <si>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</si>
  <si>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</si>
  <si>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</si>
  <si>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</si>
  <si>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</si>
  <si>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</si>
  <si>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</si>
  <si>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</si>
  <si>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</si>
  <si>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</si>
  <si>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</si>
  <si>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</si>
  <si>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</si>
  <si>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</si>
  <si>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</si>
  <si>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</si>
  <si>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</si>
  <si>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</si>
  <si>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</si>
  <si>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</si>
  <si>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</si>
  <si>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</si>
  <si>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</si>
  <si>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</si>
  <si>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</si>
  <si>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</si>
  <si>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</si>
  <si>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</si>
  <si>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</si>
  <si>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</si>
  <si>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</si>
  <si>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</si>
  <si>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</si>
  <si>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</si>
  <si>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</si>
  <si>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</si>
  <si>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</si>
  <si>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</si>
  <si>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</si>
  <si>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</si>
  <si>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</si>
  <si>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</si>
  <si>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</si>
  <si>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</si>
  <si>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</si>
  <si>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</si>
  <si>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</si>
  <si>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</si>
  <si>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</si>
  <si>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</si>
  <si>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</si>
  <si>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</si>
  <si>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</si>
  <si>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</si>
  <si>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</si>
  <si>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</si>
  <si>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</si>
  <si>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</si>
  <si>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</si>
  <si>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</si>
  <si>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</si>
  <si>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</si>
  <si>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</si>
  <si>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</si>
  <si>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</si>
  <si>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</si>
  <si>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</si>
  <si>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</si>
  <si>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</si>
  <si>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</si>
  <si>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</si>
  <si>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</si>
  <si>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</si>
  <si>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</si>
  <si>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</si>
  <si>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</si>
  <si>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</si>
  <si>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</si>
  <si>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</si>
  <si>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</si>
  <si>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</si>
  <si>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</si>
  <si>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</si>
  <si>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</si>
  <si>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</si>
  <si>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</si>
  <si>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</si>
  <si>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</si>
  <si>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</si>
  <si>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</si>
  <si>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</si>
  <si>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</si>
  <si>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</si>
  <si>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</si>
  <si>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</si>
  <si>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</si>
  <si>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</si>
  <si>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</si>
  <si>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</si>
  <si>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</si>
  <si>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</si>
  <si>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</si>
  <si>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</si>
  <si>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</si>
  <si>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</si>
  <si>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</si>
  <si>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</si>
  <si>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</si>
  <si>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</si>
  <si>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</si>
  <si>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</si>
  <si>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</si>
  <si>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</si>
  <si>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</si>
  <si>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</si>
  <si>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</si>
  <si>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</si>
  <si>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</si>
  <si>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</si>
  <si>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</si>
  <si>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</si>
  <si>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</si>
  <si>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</si>
  <si>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</si>
  <si>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</si>
  <si>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</si>
  <si>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</si>
  <si>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</si>
  <si>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</si>
  <si>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</si>
  <si>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</si>
  <si>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</si>
  <si>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</si>
  <si>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</si>
  <si>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</si>
  <si>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</si>
  <si>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</si>
  <si>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</si>
  <si>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</si>
  <si>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</si>
  <si>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</si>
  <si>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</si>
  <si>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</si>
  <si>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</si>
  <si>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</si>
  <si>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</si>
  <si>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</si>
  <si>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</si>
  <si>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</si>
  <si>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</si>
  <si>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</si>
  <si>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</si>
  <si>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</si>
  <si>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</si>
  <si>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</si>
  <si>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</si>
  <si>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</si>
  <si>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</si>
  <si>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</si>
  <si>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</si>
  <si>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</si>
  <si>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</si>
  <si>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</si>
  <si>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</si>
  <si>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</si>
  <si>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</si>
  <si>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</si>
  <si>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</si>
  <si>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</si>
  <si>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</si>
  <si>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</si>
  <si>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</si>
  <si>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</si>
  <si>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</si>
  <si>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</si>
  <si>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</si>
  <si>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</si>
  <si>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</si>
  <si>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</si>
  <si>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</si>
  <si>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</si>
  <si>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</si>
  <si>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</si>
  <si>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</si>
  <si>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</si>
  <si>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</si>
  <si>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</si>
  <si>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</si>
  <si>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</si>
  <si>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</si>
  <si>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</si>
  <si>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</si>
  <si>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</si>
  <si>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</si>
  <si>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</si>
  <si>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</si>
  <si>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</si>
  <si>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</si>
  <si>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</si>
  <si>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</si>
  <si>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</si>
  <si>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</si>
  <si>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</si>
  <si>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</si>
  <si>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</si>
  <si>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</si>
  <si>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</si>
  <si>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</si>
  <si>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</si>
  <si>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</si>
  <si>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</si>
  <si>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</si>
  <si>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</si>
  <si>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</si>
  <si>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</si>
  <si>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</si>
  <si>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</si>
  <si>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</si>
  <si>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</si>
  <si>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</si>
  <si>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</si>
  <si>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</si>
  <si>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</si>
  <si>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</si>
  <si>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</si>
  <si>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</si>
  <si>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</si>
  <si>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</si>
  <si>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</si>
  <si>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</si>
  <si>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</si>
  <si>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</si>
  <si>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</si>
  <si>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</si>
  <si>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</si>
  <si>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</si>
  <si>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</si>
  <si>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</si>
  <si>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</si>
  <si>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</si>
  <si>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</si>
  <si>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</si>
  <si>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</si>
  <si>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</si>
  <si>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</si>
  <si>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</si>
  <si>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</si>
  <si>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</si>
  <si>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</si>
  <si>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</si>
  <si>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</si>
  <si>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</si>
  <si>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</si>
  <si>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</si>
  <si>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</si>
  <si>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</si>
  <si>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</si>
  <si>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</si>
  <si>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</si>
  <si>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</si>
  <si>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</si>
  <si>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</si>
  <si>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</si>
  <si>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</si>
  <si>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</si>
  <si>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</si>
  <si>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</si>
  <si>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</si>
  <si>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</si>
  <si>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</si>
  <si>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</si>
  <si>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</si>
  <si>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</si>
  <si>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</si>
  <si>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</si>
  <si>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</si>
  <si>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</si>
  <si>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</si>
  <si>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</si>
  <si>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</si>
  <si>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</si>
  <si>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</si>
  <si>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</si>
  <si>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</si>
  <si>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</si>
  <si>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</si>
  <si>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</si>
  <si>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</si>
  <si>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</si>
  <si>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</si>
  <si>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</si>
  <si>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</si>
  <si>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</si>
  <si>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</si>
  <si>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</si>
  <si>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</si>
  <si>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</si>
  <si>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</si>
  <si>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</si>
  <si>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</si>
  <si>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</si>
  <si>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</si>
  <si>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</si>
  <si>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</si>
  <si>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</si>
  <si>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</si>
  <si>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</si>
  <si>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</si>
  <si>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</si>
  <si>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</si>
  <si>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</si>
  <si>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</si>
  <si>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</si>
  <si>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</si>
  <si>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</si>
  <si>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</si>
  <si>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</si>
  <si>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</si>
  <si>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</si>
  <si>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</si>
  <si>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</si>
  <si>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</si>
  <si>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</si>
  <si>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</si>
  <si>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</si>
  <si>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</si>
  <si>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</si>
  <si>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</si>
  <si>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</si>
  <si>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</si>
  <si>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</si>
  <si>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</si>
  <si>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</si>
  <si>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</si>
  <si>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</si>
  <si>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</si>
  <si>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</si>
  <si>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</si>
  <si>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</si>
  <si>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</si>
  <si>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</si>
  <si>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</si>
  <si>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</si>
  <si>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</si>
  <si>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</si>
  <si>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</si>
  <si>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</si>
  <si>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</si>
  <si>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</si>
  <si>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</si>
  <si>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</si>
  <si>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</si>
  <si>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</si>
  <si>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</si>
  <si>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</si>
  <si>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</si>
  <si>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</si>
  <si>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</si>
  <si>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</si>
  <si>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</si>
  <si>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</si>
  <si>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</si>
  <si>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</si>
  <si>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</si>
  <si>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</si>
  <si>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</si>
  <si>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</si>
  <si>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</si>
  <si>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</si>
  <si>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</si>
  <si>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</si>
  <si>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</si>
  <si>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</si>
  <si>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</si>
  <si>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</si>
  <si>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</si>
  <si>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</si>
  <si>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</si>
  <si>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</si>
  <si>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</si>
  <si>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</si>
  <si>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</si>
  <si>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</si>
  <si>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</si>
  <si>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</si>
  <si>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</si>
  <si>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</si>
  <si>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</si>
  <si>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</si>
  <si>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</si>
  <si>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</si>
  <si>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</si>
  <si>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</si>
  <si>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</si>
  <si>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</si>
  <si>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</si>
  <si>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</si>
  <si>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</si>
  <si>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</si>
  <si>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</si>
  <si>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</si>
  <si>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</si>
  <si>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</si>
  <si>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</si>
  <si>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</si>
  <si>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</si>
  <si>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</si>
  <si>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</si>
  <si>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</si>
  <si>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</si>
  <si>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</si>
  <si>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</si>
  <si>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</si>
  <si>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</si>
  <si>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</si>
  <si>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</si>
  <si>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</si>
  <si>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</si>
  <si>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</si>
  <si>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</si>
  <si>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</si>
  <si>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</si>
  <si>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</si>
  <si>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</si>
  <si>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</si>
  <si>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</si>
  <si>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</si>
  <si>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</si>
  <si>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</si>
  <si>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</si>
  <si>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</si>
  <si>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</si>
  <si>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</si>
  <si>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</si>
  <si>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</si>
  <si>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</si>
  <si>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</si>
  <si>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</si>
  <si>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</si>
  <si>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</si>
  <si>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</si>
  <si>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</si>
  <si>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</si>
  <si>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</si>
  <si>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</si>
  <si>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</si>
  <si>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</si>
  <si>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</si>
  <si>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</si>
  <si>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</si>
  <si>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</si>
  <si>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</si>
  <si>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</si>
  <si>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</si>
  <si>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</si>
  <si>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</si>
  <si>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</si>
  <si>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</si>
  <si>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</si>
  <si>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</si>
  <si>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</si>
  <si>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</si>
  <si>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</si>
  <si>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</si>
  <si>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</si>
  <si>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</si>
  <si>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</si>
  <si>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</si>
  <si>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</si>
  <si>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</si>
  <si>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</si>
  <si>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</si>
  <si>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</si>
  <si>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</si>
  <si>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</si>
  <si>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</si>
  <si>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</si>
  <si>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</si>
  <si>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</si>
  <si>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</si>
  <si>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</si>
  <si>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</si>
  <si>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</si>
  <si>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</si>
  <si>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</si>
  <si>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</si>
  <si>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</si>
  <si>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</si>
  <si>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</si>
  <si>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</si>
  <si>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</si>
  <si>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</si>
  <si>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</si>
  <si>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</si>
  <si>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</si>
  <si>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</si>
  <si>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</si>
  <si>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</si>
  <si>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</si>
  <si>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</si>
  <si>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</si>
  <si>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</si>
  <si>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</si>
  <si>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</si>
  <si>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</si>
  <si>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</si>
  <si>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</si>
  <si>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</si>
  <si>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</si>
  <si>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</si>
  <si>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</si>
  <si>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</si>
  <si>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</si>
  <si>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</si>
  <si>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</si>
  <si>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</si>
  <si>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</si>
  <si>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</si>
  <si>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</si>
  <si>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</si>
  <si>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</si>
  <si>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</si>
  <si>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</si>
  <si>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</si>
  <si>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</si>
  <si>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</si>
  <si>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</si>
  <si>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</si>
  <si>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</si>
  <si>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</si>
  <si>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</si>
  <si>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</si>
  <si>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</si>
  <si>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</si>
  <si>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</si>
  <si>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</si>
  <si>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</si>
  <si>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</si>
  <si>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</si>
  <si>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</si>
  <si>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</si>
  <si>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</si>
  <si>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</si>
  <si>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</si>
  <si>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</si>
  <si>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</si>
  <si>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</si>
  <si>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</si>
  <si>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</si>
  <si>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</si>
  <si>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</si>
  <si>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</si>
  <si>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</si>
  <si>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</si>
  <si>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</si>
  <si>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</si>
  <si>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</si>
  <si>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</si>
  <si>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</si>
  <si>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</si>
  <si>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</si>
  <si>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</si>
  <si>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</si>
  <si>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</si>
  <si>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</si>
  <si>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</si>
  <si>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</si>
  <si>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</si>
  <si>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</si>
  <si>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</si>
  <si>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</si>
  <si>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</si>
  <si>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</si>
  <si>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</si>
  <si>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</si>
  <si>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</si>
  <si>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</si>
  <si>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</si>
  <si>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</si>
  <si>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</si>
  <si>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</si>
  <si>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</si>
  <si>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</si>
  <si>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</si>
  <si>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</si>
  <si>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</si>
  <si>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</si>
  <si>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</si>
  <si>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</si>
  <si>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</si>
  <si>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</si>
  <si>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</si>
  <si>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</si>
  <si>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</si>
  <si>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</si>
  <si>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</si>
  <si>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</si>
  <si>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</si>
  <si>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</si>
  <si>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</si>
  <si>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</si>
  <si>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</si>
  <si>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</si>
  <si>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</si>
  <si>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</si>
  <si>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</si>
  <si>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</si>
  <si>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</si>
  <si>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</si>
  <si>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</si>
  <si>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</si>
  <si>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</si>
  <si>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</si>
  <si>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</si>
  <si>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</si>
  <si>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</si>
  <si>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</si>
  <si>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</si>
  <si>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</si>
  <si>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</si>
  <si>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</si>
  <si>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</si>
  <si>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</si>
  <si>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</si>
  <si>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</si>
  <si>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</si>
  <si>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</si>
  <si>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</si>
  <si>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</si>
  <si>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</si>
  <si>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</si>
  <si>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</si>
  <si>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</si>
  <si>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</si>
  <si>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</si>
  <si>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</si>
  <si>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</si>
  <si>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</si>
  <si>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</si>
  <si>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</si>
  <si>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</si>
  <si>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</si>
  <si>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</si>
  <si>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</si>
  <si>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</si>
  <si>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</si>
  <si>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</si>
  <si>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</si>
  <si>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</si>
  <si>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</si>
  <si>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</si>
  <si>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</si>
  <si>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</si>
  <si>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</si>
  <si>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</si>
  <si>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</si>
  <si>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</si>
  <si>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</si>
  <si>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</si>
  <si>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</si>
  <si>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</si>
  <si>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</si>
  <si>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</si>
  <si>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</si>
  <si>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</si>
  <si>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</si>
  <si>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</si>
  <si>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</si>
  <si>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</si>
  <si>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</si>
  <si>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</si>
  <si>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</si>
  <si>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</si>
  <si>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</si>
  <si>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</si>
  <si>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</si>
  <si>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</si>
  <si>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</si>
  <si>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</si>
  <si>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</si>
  <si>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</si>
  <si>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</si>
  <si>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</si>
  <si>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</si>
  <si>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</si>
  <si>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</si>
  <si>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</si>
  <si>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</si>
  <si>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</si>
  <si>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</si>
  <si>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</si>
  <si>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</si>
  <si>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</si>
  <si>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</si>
  <si>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</si>
  <si>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</si>
  <si>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</si>
  <si>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</si>
  <si>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</si>
  <si>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</si>
  <si>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</si>
  <si>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</si>
  <si>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</si>
  <si>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</si>
  <si>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</si>
  <si>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</si>
  <si>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</si>
  <si>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</si>
  <si>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</si>
  <si>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</si>
  <si>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</si>
  <si>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</si>
  <si>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</si>
  <si>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</si>
  <si>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</si>
  <si>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</si>
  <si>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</si>
  <si>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</si>
  <si>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</si>
  <si>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</si>
  <si>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</si>
  <si>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</si>
  <si>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</si>
  <si>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</si>
  <si>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</si>
  <si>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</si>
  <si>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</si>
  <si>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</si>
  <si>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</si>
  <si>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</si>
  <si>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</si>
  <si>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</si>
  <si>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</si>
  <si>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</si>
  <si>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</si>
  <si>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</si>
  <si>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</si>
  <si>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</si>
  <si>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</si>
  <si>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</si>
  <si>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</si>
  <si>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</si>
  <si>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</si>
  <si>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</si>
  <si>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</si>
  <si>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</si>
  <si>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</si>
  <si>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</si>
  <si>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</si>
  <si>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</si>
  <si>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</si>
  <si>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</si>
  <si>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</si>
  <si>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</si>
  <si>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</si>
  <si>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</si>
  <si>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</si>
  <si>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</si>
  <si>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</si>
  <si>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</si>
  <si>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</si>
  <si>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</si>
  <si>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</si>
  <si>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</si>
  <si>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</si>
  <si>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</si>
  <si>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</si>
  <si>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</si>
  <si>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</si>
  <si>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</si>
  <si>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</si>
  <si>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</si>
  <si>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</si>
  <si>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</si>
  <si>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</si>
  <si>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</si>
  <si>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</si>
  <si>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</si>
  <si>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</si>
  <si>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</si>
  <si>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</si>
  <si>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</si>
  <si>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</si>
  <si>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</si>
  <si>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</si>
  <si>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</si>
  <si>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</si>
  <si>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</si>
  <si>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</si>
  <si>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</si>
  <si>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</si>
  <si>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</si>
  <si>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</si>
  <si>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</si>
  <si>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</si>
  <si>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</si>
  <si>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</si>
  <si>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</si>
  <si>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</si>
  <si>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</si>
  <si>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</si>
  <si>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</si>
  <si>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</si>
  <si>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</si>
  <si>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</si>
  <si>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</si>
  <si>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</si>
  <si>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</si>
  <si>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</si>
  <si>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</si>
  <si>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</si>
  <si>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</si>
  <si>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</si>
  <si>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</si>
  <si>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</si>
  <si>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</si>
  <si>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</si>
  <si>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</si>
  <si>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</si>
  <si>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</si>
  <si>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</si>
  <si>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</si>
  <si>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</si>
  <si>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</si>
  <si>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</si>
  <si>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</si>
  <si>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</si>
  <si>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</si>
  <si>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</si>
  <si>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</si>
  <si>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</si>
  <si>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</si>
  <si>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</si>
  <si>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</si>
  <si>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</si>
  <si>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</si>
  <si>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</si>
  <si>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</si>
  <si>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</si>
  <si>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</si>
  <si>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</si>
  <si>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</si>
  <si>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</si>
  <si>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</si>
  <si>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</si>
  <si>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</si>
  <si>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</si>
  <si>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</si>
  <si>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</si>
  <si>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</si>
  <si>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</si>
  <si>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</si>
  <si>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</si>
  <si>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</si>
  <si>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</si>
  <si>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</si>
  <si>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</si>
  <si>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</si>
  <si>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</si>
  <si>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</si>
  <si>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</si>
  <si>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</si>
  <si>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</si>
  <si>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</si>
  <si>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</si>
  <si>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</si>
  <si>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</si>
  <si>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</si>
  <si>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</si>
  <si>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</si>
  <si>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</si>
  <si>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</si>
  <si>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</si>
  <si>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</si>
  <si>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</si>
  <si>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</si>
  <si>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</si>
  <si>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</si>
  <si>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</si>
  <si>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</si>
  <si>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</si>
  <si>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</si>
  <si>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</si>
  <si>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</si>
  <si>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</si>
  <si>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</si>
  <si>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</si>
  <si>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</si>
  <si>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</si>
  <si>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</si>
  <si>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</si>
  <si>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</si>
  <si>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</si>
  <si>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</si>
  <si>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</si>
  <si>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</si>
  <si>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</si>
  <si>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</si>
  <si>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</si>
  <si>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</si>
  <si>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</si>
  <si>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</si>
  <si>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</si>
  <si>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</si>
  <si>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</si>
  <si>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</si>
  <si>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</si>
  <si>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</si>
  <si>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</si>
  <si>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</si>
  <si>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</si>
  <si>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</si>
  <si>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</si>
  <si>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</si>
  <si>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</si>
  <si>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</si>
  <si>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</si>
  <si>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</si>
  <si>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</si>
  <si>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</si>
  <si>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</si>
  <si>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</si>
  <si>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</si>
  <si>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</si>
  <si>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</si>
  <si>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</si>
  <si>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</si>
  <si>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</si>
  <si>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</si>
  <si>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</si>
  <si>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</si>
  <si>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</si>
  <si>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</si>
  <si>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</si>
  <si>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</si>
  <si>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</si>
  <si>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</si>
  <si>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</si>
  <si>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</si>
  <si>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</si>
  <si>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</si>
  <si>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</si>
  <si>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</si>
  <si>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</si>
  <si>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</si>
  <si>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</si>
  <si>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</si>
  <si>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</si>
  <si>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</si>
  <si>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</si>
  <si>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</si>
  <si>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</si>
  <si>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</si>
  <si>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</si>
  <si>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</si>
  <si>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</si>
  <si>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</si>
  <si>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</si>
  <si>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</si>
  <si>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</si>
  <si>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</si>
  <si>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</si>
  <si>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</si>
  <si>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</si>
  <si>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</si>
  <si>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</si>
  <si>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</si>
  <si>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</si>
  <si>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</si>
  <si>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</si>
  <si>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</si>
  <si>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</si>
  <si>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</si>
  <si>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</si>
  <si>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</si>
  <si>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</si>
  <si>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</si>
  <si>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</si>
  <si>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</si>
  <si>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</si>
  <si>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</si>
  <si>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</si>
  <si>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</si>
  <si>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</si>
  <si>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</si>
  <si>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</si>
  <si>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</si>
  <si>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</si>
  <si>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</si>
  <si>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</si>
  <si>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</si>
  <si>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</si>
  <si>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</si>
  <si>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</si>
  <si>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</si>
  <si>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</si>
  <si>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</si>
  <si>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</si>
  <si>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</si>
  <si>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</si>
  <si>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</si>
  <si>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</si>
  <si>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</si>
  <si>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</si>
  <si>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</si>
  <si>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</si>
  <si>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</si>
  <si>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</si>
  <si>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</si>
  <si>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</si>
  <si>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</si>
  <si>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</si>
  <si>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</si>
  <si>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</si>
  <si>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</si>
  <si>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</si>
  <si>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</si>
  <si>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</si>
  <si>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</si>
  <si>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</si>
  <si>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</si>
  <si>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</si>
  <si>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</si>
  <si>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</si>
  <si>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</si>
  <si>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</si>
  <si>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</si>
  <si>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</si>
  <si>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</si>
  <si>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</si>
  <si>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</si>
  <si>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</si>
  <si>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</si>
  <si>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</si>
  <si>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</si>
  <si>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</si>
  <si>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</si>
  <si>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</si>
  <si>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</si>
  <si>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</si>
  <si>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</si>
  <si>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</si>
  <si>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</si>
  <si>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</si>
  <si>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</si>
  <si>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</si>
  <si>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</si>
  <si>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</si>
  <si>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</si>
  <si>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</si>
  <si>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</si>
  <si>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</si>
  <si>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</si>
  <si>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</si>
  <si>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</si>
  <si>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</si>
  <si>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</si>
  <si>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</si>
  <si>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</si>
  <si>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</si>
  <si>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</si>
  <si>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</si>
  <si>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</si>
  <si>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</si>
  <si>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</si>
  <si>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</si>
  <si>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</si>
  <si>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</si>
  <si>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</si>
  <si>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</si>
  <si>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</si>
  <si>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</si>
  <si>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</si>
  <si>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</si>
  <si>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</si>
  <si>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</si>
  <si>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</si>
  <si>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</si>
  <si>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</si>
  <si>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</si>
  <si>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</si>
  <si>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</si>
  <si>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</si>
  <si>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</si>
  <si>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</si>
  <si>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</si>
  <si>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</si>
  <si>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</si>
  <si>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</si>
  <si>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</si>
  <si>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</si>
  <si>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</si>
  <si>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</si>
  <si>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</si>
  <si>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</si>
  <si>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</si>
  <si>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</si>
  <si>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</si>
  <si>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</si>
  <si>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</si>
  <si>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</si>
  <si>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</si>
  <si>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</si>
  <si>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</si>
  <si>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</si>
  <si>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</si>
  <si>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</si>
  <si>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</si>
  <si>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</si>
  <si>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</si>
  <si>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</si>
  <si>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</si>
  <si>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</si>
  <si>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</si>
  <si>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</si>
  <si>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</si>
  <si>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</si>
  <si>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</si>
  <si>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</si>
  <si>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</si>
  <si>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</si>
  <si>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</si>
  <si>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</si>
  <si>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</si>
  <si>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</si>
  <si>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</si>
  <si>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</si>
  <si>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</si>
  <si>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</si>
  <si>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</si>
  <si>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</si>
  <si>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</si>
  <si>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</si>
  <si>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</si>
  <si>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</si>
  <si>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</si>
  <si>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</si>
  <si>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</si>
  <si>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</si>
  <si>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</si>
  <si>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</si>
  <si>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</si>
  <si>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</si>
  <si>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</si>
  <si>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</si>
  <si>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</si>
  <si>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</si>
  <si>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</si>
  <si>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</si>
  <si>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</si>
  <si>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</si>
  <si>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</si>
  <si>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</si>
  <si>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</si>
  <si>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</si>
  <si>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</si>
  <si>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</si>
  <si>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</si>
  <si>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</si>
  <si>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</si>
  <si>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</si>
  <si>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</si>
  <si>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</si>
  <si>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</si>
  <si>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</si>
  <si>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</si>
  <si>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</si>
  <si>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</si>
  <si>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</si>
  <si>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</si>
  <si>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</si>
  <si>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</si>
  <si>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</si>
  <si>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</si>
  <si>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</si>
  <si>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</si>
  <si>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</si>
  <si>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</si>
  <si>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</si>
  <si>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</si>
  <si>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</si>
  <si>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</si>
  <si>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</si>
  <si>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</si>
  <si>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</si>
  <si>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</si>
  <si>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</si>
  <si>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</si>
  <si>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</si>
  <si>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</si>
  <si>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</si>
  <si>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</si>
  <si>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</si>
  <si>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</si>
  <si>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</si>
  <si>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</si>
  <si>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</si>
  <si>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</si>
  <si>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</si>
  <si>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</si>
  <si>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</si>
  <si>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</si>
  <si>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</si>
  <si>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</si>
  <si>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</si>
  <si>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</si>
  <si>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</si>
  <si>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</si>
  <si>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</si>
  <si>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</si>
  <si>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</si>
  <si>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</si>
  <si>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</si>
  <si>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</si>
  <si>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</si>
  <si>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</si>
  <si>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</si>
  <si>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</si>
  <si>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</si>
  <si>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</si>
  <si>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</si>
  <si>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</si>
  <si>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</si>
  <si>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</si>
  <si>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</si>
  <si>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</si>
  <si>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</si>
  <si>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</si>
  <si>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</si>
  <si>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</si>
  <si>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</si>
  <si>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</si>
  <si>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</si>
  <si>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</si>
  <si>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</si>
  <si>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</si>
  <si>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</si>
  <si>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</si>
  <si>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</si>
  <si>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</si>
  <si>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</si>
  <si>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</si>
  <si>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</si>
  <si>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</si>
  <si>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</si>
  <si>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</si>
  <si>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</si>
  <si>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</si>
  <si>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</si>
  <si>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</si>
  <si>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</si>
  <si>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</si>
  <si>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</si>
  <si>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</si>
  <si>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</si>
  <si>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</si>
  <si>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</si>
  <si>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</si>
  <si>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</si>
  <si>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</si>
  <si>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</si>
  <si>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</si>
  <si>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</si>
  <si>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</si>
  <si>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</si>
  <si>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</si>
  <si>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</si>
  <si>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</si>
  <si>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</si>
  <si>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</si>
  <si>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</si>
  <si>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</si>
  <si>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</si>
  <si>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</si>
  <si>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</si>
  <si>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</si>
  <si>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</si>
  <si>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</si>
  <si>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</si>
  <si>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</si>
  <si>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</si>
  <si>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</si>
  <si>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</si>
  <si>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</si>
  <si>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</si>
  <si>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</si>
  <si>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</si>
  <si>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</si>
  <si>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</si>
  <si>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</si>
  <si>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</si>
  <si>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</si>
  <si>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</si>
  <si>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</si>
  <si>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</si>
  <si>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</si>
  <si>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</si>
  <si>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</si>
  <si>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</si>
  <si>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</si>
  <si>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</si>
  <si>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</si>
  <si>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</si>
  <si>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</si>
  <si>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</si>
  <si>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</si>
  <si>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</si>
  <si>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</si>
  <si>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</si>
  <si>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</si>
  <si>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</si>
  <si>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</si>
  <si>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</si>
  <si>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</si>
  <si>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</si>
  <si>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</si>
  <si>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</si>
  <si>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</si>
  <si>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</si>
  <si>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</si>
  <si>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</si>
  <si>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</si>
  <si>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</si>
  <si>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</si>
  <si>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</si>
  <si>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</si>
  <si>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</si>
  <si>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</si>
  <si>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</si>
  <si>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</si>
  <si>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</si>
  <si>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</si>
  <si>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</si>
  <si>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</si>
  <si>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</si>
  <si>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</si>
  <si>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</si>
  <si>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</si>
  <si>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</si>
  <si>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</si>
  <si>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</si>
  <si>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</si>
  <si>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</si>
  <si>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</si>
  <si>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</si>
  <si>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</si>
  <si>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</si>
  <si>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</si>
  <si>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</si>
  <si>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</si>
  <si>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</si>
  <si>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</si>
  <si>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</si>
  <si>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</si>
  <si>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</si>
  <si>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</si>
  <si>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</si>
  <si>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</si>
  <si>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</si>
  <si>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</si>
  <si>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</si>
  <si>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</si>
  <si>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</si>
  <si>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</si>
  <si>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</si>
  <si>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</si>
  <si>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</si>
  <si>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</si>
  <si>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</si>
  <si>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</si>
  <si>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</si>
  <si>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</si>
  <si>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</si>
  <si>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</si>
  <si>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</si>
  <si>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</si>
  <si>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</si>
  <si>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</si>
  <si>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</si>
  <si>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</si>
  <si>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</si>
  <si>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</si>
  <si>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</si>
  <si>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</si>
  <si>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</si>
  <si>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</si>
  <si>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</si>
  <si>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</si>
  <si>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</si>
  <si>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</si>
  <si>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</si>
  <si>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</si>
  <si>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</si>
  <si>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</si>
  <si>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</si>
  <si>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</si>
  <si>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</si>
  <si>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</si>
  <si>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</si>
  <si>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</si>
  <si>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</si>
  <si>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</si>
  <si>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</si>
  <si>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</si>
  <si>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</si>
  <si>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</si>
  <si>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</si>
  <si>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</si>
  <si>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</si>
  <si>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</si>
  <si>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</si>
  <si>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</si>
  <si>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</si>
  <si>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</si>
  <si>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</si>
  <si>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</si>
  <si>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</si>
  <si>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</si>
  <si>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</si>
  <si>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</si>
  <si>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</si>
  <si>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</si>
  <si>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</si>
  <si>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</si>
  <si>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</si>
  <si>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</si>
  <si>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</si>
  <si>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</si>
  <si>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</si>
  <si>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</si>
  <si>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</si>
  <si>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</si>
  <si>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</si>
  <si>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</si>
  <si>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</si>
  <si>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</si>
  <si>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</si>
  <si>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</si>
  <si>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</si>
  <si>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</si>
  <si>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</si>
  <si>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</si>
  <si>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</si>
  <si>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</si>
  <si>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</si>
  <si>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</si>
  <si>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</si>
  <si>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</si>
  <si>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</si>
  <si>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</si>
  <si>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</si>
  <si>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</si>
  <si>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</si>
  <si>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</si>
  <si>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</si>
  <si>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</si>
  <si>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</si>
  <si>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</si>
  <si>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</si>
  <si>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</si>
  <si>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</si>
  <si>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</si>
  <si>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</si>
  <si>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</si>
  <si>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</si>
  <si>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</si>
  <si>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</si>
  <si>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</si>
  <si>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</si>
  <si>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</si>
  <si>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</si>
  <si>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</si>
  <si>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</si>
  <si>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</si>
  <si>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</si>
  <si>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</si>
  <si>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</si>
  <si>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</si>
  <si>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</si>
  <si>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</si>
  <si>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</si>
  <si>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</si>
  <si>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</si>
  <si>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</si>
  <si>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</si>
  <si>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</si>
  <si>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</si>
  <si>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</si>
  <si>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</si>
  <si>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</si>
  <si>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</si>
  <si>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</si>
  <si>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</si>
  <si>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</si>
  <si>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</si>
  <si>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</si>
  <si>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</si>
  <si>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</si>
  <si>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</si>
  <si>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</si>
  <si>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</si>
  <si>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</si>
  <si>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</si>
  <si>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</si>
  <si>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</si>
  <si>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</si>
  <si>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</si>
  <si>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</si>
  <si>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</si>
  <si>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</si>
  <si>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</si>
  <si>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</si>
  <si>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</si>
  <si>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</si>
  <si>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</si>
  <si>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</si>
  <si>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</si>
  <si>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</si>
  <si>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</si>
  <si>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</si>
  <si>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</si>
  <si>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</si>
  <si>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</si>
  <si>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</si>
  <si>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</si>
  <si>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</si>
  <si>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</si>
  <si>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</si>
  <si>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</si>
  <si>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</si>
  <si>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</si>
  <si>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</si>
  <si>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</si>
  <si>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</si>
  <si>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</si>
  <si>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</si>
  <si>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</si>
  <si>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</si>
  <si>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</si>
  <si>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</si>
  <si>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</si>
  <si>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</si>
  <si>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</si>
  <si>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</si>
  <si>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</si>
  <si>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</si>
  <si>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</si>
  <si>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</si>
  <si>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</si>
  <si>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</si>
  <si>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</si>
  <si>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</si>
  <si>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</si>
  <si>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</si>
  <si>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</si>
  <si>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</si>
  <si>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</si>
  <si>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</si>
  <si>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</si>
  <si>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</si>
  <si>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</si>
  <si>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</si>
  <si>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</si>
  <si>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</si>
  <si>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</si>
  <si>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</si>
  <si>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</si>
  <si>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</si>
  <si>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</si>
  <si>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</si>
  <si>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</si>
  <si>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</si>
  <si>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</si>
  <si>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</si>
  <si>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</si>
  <si>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</si>
  <si>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</si>
  <si>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</si>
  <si>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</si>
  <si>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</si>
  <si>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</si>
  <si>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</si>
  <si>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</si>
  <si>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</si>
  <si>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</si>
  <si>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</si>
  <si>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</si>
  <si>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</si>
  <si>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</si>
  <si>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</si>
  <si>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</si>
  <si>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</si>
  <si>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</si>
  <si>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</si>
  <si>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</si>
  <si>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</si>
  <si>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</si>
  <si>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</si>
  <si>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</si>
  <si>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</si>
  <si>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</si>
  <si>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</si>
  <si>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</si>
  <si>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</si>
  <si>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</si>
  <si>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</si>
  <si>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</si>
  <si>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</si>
  <si>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</si>
  <si>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</si>
  <si>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</si>
  <si>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</si>
  <si>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</si>
  <si>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</si>
  <si>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</si>
  <si>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</si>
  <si>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</si>
  <si>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</si>
  <si>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</si>
  <si>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</si>
  <si>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</si>
  <si>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</si>
  <si>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</si>
  <si>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</si>
  <si>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</si>
  <si>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</si>
  <si>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</si>
  <si>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</si>
  <si>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</si>
  <si>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</si>
  <si>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</si>
  <si>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</si>
  <si>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</si>
  <si>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</si>
  <si>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</si>
  <si>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</si>
  <si>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</si>
  <si>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</si>
  <si>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</si>
  <si>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</si>
  <si>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</si>
  <si>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</si>
  <si>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</si>
  <si>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</si>
  <si>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</si>
  <si>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</si>
  <si>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</si>
  <si>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</si>
  <si>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</si>
  <si>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</si>
  <si>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</si>
  <si>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</si>
  <si>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</si>
  <si>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</si>
  <si>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</si>
  <si>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</si>
  <si>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</si>
  <si>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</si>
  <si>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</si>
  <si>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</si>
  <si>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</si>
  <si>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</si>
  <si>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</si>
  <si>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</si>
  <si>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</si>
  <si>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</si>
  <si>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</si>
  <si>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</si>
  <si>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</si>
  <si>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</si>
  <si>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</si>
  <si>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</si>
  <si>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</si>
  <si>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</si>
  <si>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</si>
  <si>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</si>
  <si>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</si>
  <si>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</si>
  <si>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</si>
  <si>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</si>
  <si>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</si>
  <si>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</si>
  <si>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</si>
  <si>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</si>
  <si>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</si>
  <si>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</si>
  <si>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</si>
  <si>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</si>
  <si>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</si>
  <si>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</si>
  <si>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</si>
  <si>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</si>
  <si>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</si>
  <si>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</si>
  <si>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</si>
  <si>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</si>
  <si>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</si>
  <si>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</si>
  <si>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</si>
  <si>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</si>
  <si>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</si>
  <si>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</si>
  <si>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</si>
  <si>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</si>
  <si>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</si>
  <si>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</si>
  <si>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</si>
  <si>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</si>
  <si>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</si>
  <si>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</si>
  <si>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</si>
  <si>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</si>
  <si>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</si>
  <si>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</si>
  <si>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</si>
  <si>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</si>
  <si>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</si>
  <si>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</si>
  <si>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</si>
  <si>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</si>
  <si>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</si>
  <si>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</si>
  <si>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</si>
  <si>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</si>
  <si>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</si>
  <si>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</si>
  <si>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</si>
  <si>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</si>
  <si>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</si>
  <si>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</si>
  <si>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</si>
  <si>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</si>
  <si>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</si>
  <si>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</si>
  <si>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</si>
  <si>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</si>
  <si>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</si>
  <si>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</si>
  <si>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</si>
  <si>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</si>
  <si>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</si>
  <si>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</si>
  <si>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</si>
  <si>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</si>
  <si>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</si>
  <si>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</si>
  <si>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</si>
  <si>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</si>
  <si>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</si>
  <si>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</si>
  <si>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</si>
  <si>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</si>
  <si>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</si>
  <si>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</si>
  <si>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</si>
  <si>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</si>
  <si>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</si>
  <si>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</si>
  <si>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</si>
  <si>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</si>
  <si>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</si>
  <si>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</si>
  <si>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</si>
  <si>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</si>
  <si>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</si>
  <si>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</si>
  <si>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</si>
  <si>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</si>
  <si>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</si>
  <si>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</si>
  <si>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</si>
  <si>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</si>
  <si>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</si>
  <si>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</si>
  <si>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</si>
  <si>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</si>
  <si>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</si>
  <si>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</si>
  <si>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</si>
  <si>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</si>
  <si>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</si>
  <si>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</si>
  <si>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</si>
  <si>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</si>
  <si>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</si>
  <si>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</si>
  <si>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</si>
  <si>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</si>
  <si>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</si>
  <si>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</si>
  <si>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</si>
  <si>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</si>
  <si>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</si>
  <si>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</si>
  <si>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</si>
  <si>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</si>
  <si>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</si>
  <si>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</si>
  <si>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</si>
  <si>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</si>
  <si>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</si>
  <si>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</si>
  <si>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</si>
  <si>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</si>
  <si>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</si>
  <si>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</si>
  <si>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</si>
  <si>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</si>
  <si>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</si>
  <si>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</si>
  <si>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</si>
  <si>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</si>
  <si>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</si>
  <si>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</si>
  <si>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</si>
  <si>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</si>
  <si>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</si>
  <si>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</si>
  <si>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</si>
  <si>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</si>
  <si>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</si>
  <si>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</si>
  <si>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</si>
  <si>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</si>
  <si>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</si>
  <si>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</si>
  <si>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</si>
  <si>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</si>
  <si>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</si>
  <si>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</si>
  <si>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</si>
  <si>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</si>
  <si>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</si>
  <si>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</si>
  <si>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</si>
  <si>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</si>
  <si>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</si>
  <si>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</si>
  <si>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</si>
  <si>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</si>
  <si>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</si>
  <si>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</si>
  <si>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</si>
  <si>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</si>
  <si>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</si>
  <si>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</si>
  <si>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</si>
  <si>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</si>
  <si>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</si>
  <si>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</si>
  <si>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</si>
  <si>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</si>
  <si>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</si>
  <si>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</si>
  <si>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</si>
  <si>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</si>
  <si>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</si>
  <si>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</si>
  <si>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</si>
  <si>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</si>
  <si>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</si>
  <si>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</si>
  <si>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</si>
  <si>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</si>
  <si>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</si>
  <si>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</si>
  <si>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</si>
  <si>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</si>
  <si>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</si>
  <si>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</si>
  <si>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</si>
  <si>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</si>
  <si>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</si>
  <si>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</si>
  <si>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</si>
  <si>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</si>
  <si>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</si>
  <si>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</si>
  <si>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</si>
  <si>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</si>
  <si>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</si>
  <si>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</si>
  <si>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</si>
  <si>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</si>
  <si>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</si>
  <si>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</si>
  <si>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</si>
  <si>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</si>
  <si>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</si>
  <si>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</si>
  <si>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</si>
  <si>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</si>
  <si>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</si>
  <si>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</si>
  <si>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</si>
  <si>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</si>
  <si>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</si>
  <si>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</si>
  <si>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</si>
  <si>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</si>
  <si>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</si>
  <si>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</si>
  <si>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</si>
  <si>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</si>
  <si>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</si>
  <si>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</si>
  <si>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</si>
  <si>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</si>
  <si>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</si>
  <si>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</si>
  <si>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</si>
  <si>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</si>
  <si>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</si>
  <si>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</si>
  <si>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</si>
  <si>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</si>
  <si>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</si>
  <si>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</si>
  <si>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</si>
  <si>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</si>
  <si>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</si>
  <si>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</si>
  <si>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</si>
  <si>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</si>
  <si>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</si>
  <si>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</si>
  <si>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</si>
  <si>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</si>
  <si>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</si>
  <si>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</si>
  <si>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</si>
  <si>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</si>
  <si>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</si>
  <si>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</si>
  <si>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</si>
  <si>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</si>
  <si>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</si>
  <si>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</si>
  <si>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</si>
  <si>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</si>
  <si>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</si>
  <si>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</si>
  <si>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</si>
  <si>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</si>
  <si>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</si>
  <si>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</si>
  <si>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</si>
  <si>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</si>
  <si>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</si>
  <si>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</si>
  <si>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</si>
  <si>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</si>
  <si>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</si>
  <si>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</si>
  <si>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</si>
  <si>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</si>
  <si>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</si>
  <si>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</si>
  <si>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</si>
  <si>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</si>
  <si>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</si>
  <si>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</si>
  <si>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</si>
  <si>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</si>
  <si>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</si>
  <si>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</si>
  <si>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</si>
  <si>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</si>
  <si>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</si>
  <si>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</si>
  <si>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</si>
  <si>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</si>
  <si>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</si>
  <si>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</si>
  <si>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</si>
  <si>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</si>
  <si>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</si>
  <si>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</si>
  <si>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</si>
  <si>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</si>
  <si>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</si>
  <si>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</si>
  <si>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</si>
  <si>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</si>
  <si>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</si>
  <si>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</si>
  <si>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</si>
  <si>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</si>
  <si>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</si>
  <si>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</si>
  <si>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</si>
  <si>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</si>
  <si>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</si>
  <si>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</si>
  <si>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</si>
  <si>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</si>
  <si>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</si>
  <si>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</si>
  <si>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</si>
  <si>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</si>
  <si>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</si>
  <si>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</si>
  <si>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</si>
  <si>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</si>
  <si>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</si>
  <si>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</si>
  <si>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</si>
  <si>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</si>
  <si>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</si>
  <si>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</si>
  <si>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</si>
  <si>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</si>
  <si>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</si>
  <si>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</si>
  <si>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</si>
  <si>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</si>
  <si>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</si>
  <si>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</si>
  <si>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</si>
  <si>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</si>
  <si>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</si>
  <si>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</si>
  <si>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</si>
  <si>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</si>
  <si>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</si>
  <si>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</si>
  <si>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</si>
  <si>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</si>
  <si>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</si>
  <si>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</si>
  <si>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</si>
  <si>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</si>
  <si>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</si>
  <si>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</si>
  <si>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</si>
  <si>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</si>
  <si>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</si>
  <si>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</si>
  <si>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</si>
  <si>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</si>
  <si>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</si>
  <si>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</si>
  <si>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</si>
  <si>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</si>
  <si>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</si>
  <si>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</si>
  <si>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</si>
  <si>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</si>
  <si>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</si>
  <si>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</si>
  <si>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</si>
  <si>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</si>
  <si>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</si>
  <si>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</si>
  <si>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</si>
  <si>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</si>
  <si>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</si>
  <si>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</si>
  <si>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</si>
  <si>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</si>
  <si>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</si>
  <si>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</si>
  <si>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</si>
  <si>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</si>
  <si>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</si>
  <si>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</si>
  <si>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</si>
  <si>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</si>
  <si>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</si>
  <si>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</si>
  <si>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</si>
  <si>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</si>
  <si>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</si>
  <si>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</si>
  <si>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</si>
  <si>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</si>
  <si>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</si>
  <si>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</si>
  <si>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</si>
  <si>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</si>
  <si>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</si>
  <si>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</si>
  <si>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</si>
  <si>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</si>
  <si>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</si>
  <si>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</si>
  <si>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</si>
  <si>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</si>
  <si>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</si>
  <si>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</si>
  <si>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</si>
  <si>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</si>
  <si>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</si>
  <si>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</si>
  <si>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</si>
  <si>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</si>
  <si>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</si>
  <si>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</si>
  <si>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</si>
  <si>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</si>
  <si>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</si>
  <si>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</si>
  <si>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</si>
  <si>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</si>
  <si>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</si>
  <si>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</si>
  <si>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</si>
  <si>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</si>
  <si>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</si>
  <si>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</si>
  <si>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</si>
  <si>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</si>
  <si>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</si>
  <si>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</si>
  <si>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</si>
  <si>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</si>
  <si>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</si>
  <si>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</si>
  <si>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</si>
  <si>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</si>
  <si>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</si>
  <si>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</si>
  <si>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</si>
  <si>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</si>
  <si>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</si>
  <si>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</si>
  <si>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</si>
  <si>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</si>
  <si>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</si>
  <si>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</si>
  <si>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</si>
  <si>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</si>
  <si>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</si>
  <si>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</si>
  <si>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</si>
  <si>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</si>
  <si>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</si>
  <si>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</si>
  <si>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</si>
  <si>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</si>
  <si>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</si>
  <si>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</si>
  <si>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</si>
  <si>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</si>
  <si>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</si>
  <si>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</si>
  <si>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</si>
  <si>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</si>
  <si>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</si>
  <si>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</si>
  <si>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</si>
  <si>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</si>
  <si>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</si>
  <si>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</si>
  <si>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</si>
  <si>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</si>
  <si>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</si>
  <si>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</si>
  <si>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</si>
  <si>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</si>
  <si>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</si>
  <si>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</si>
  <si>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</si>
  <si>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</si>
  <si>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</si>
  <si>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</si>
  <si>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</si>
  <si>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</si>
  <si>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</si>
  <si>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</si>
  <si>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</si>
  <si>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</si>
  <si>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</si>
  <si>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</si>
  <si>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</si>
  <si>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</si>
  <si>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</si>
  <si>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</si>
  <si>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</si>
  <si>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</si>
  <si>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</si>
  <si>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</si>
  <si>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</si>
  <si>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</si>
  <si>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</si>
  <si>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</si>
  <si>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</si>
  <si>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</si>
  <si>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</si>
  <si>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</si>
  <si>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</si>
  <si>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</si>
  <si>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</si>
  <si>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</si>
  <si>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</si>
  <si>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</si>
  <si>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</si>
  <si>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</si>
  <si>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</si>
  <si>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</si>
  <si>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</si>
  <si>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</si>
  <si>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</si>
  <si>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</si>
  <si>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</si>
  <si>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</si>
  <si>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</si>
  <si>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</si>
  <si>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</si>
  <si>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</si>
  <si>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</si>
  <si>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</si>
  <si>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</si>
  <si>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</si>
  <si>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</si>
  <si>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</si>
  <si>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</si>
  <si>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</si>
  <si>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</si>
  <si>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</si>
  <si>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</si>
  <si>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</si>
  <si>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</si>
  <si>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</si>
  <si>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</si>
  <si>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</si>
  <si>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</si>
  <si>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</si>
  <si>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</si>
  <si>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</si>
  <si>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</si>
  <si>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</si>
  <si>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</si>
  <si>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</si>
  <si>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</si>
  <si>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</si>
  <si>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</si>
  <si>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</si>
  <si>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</si>
  <si>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</si>
  <si>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</si>
  <si>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</si>
  <si>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</si>
  <si>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</si>
  <si>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</si>
  <si>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</si>
  <si>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</si>
  <si>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</si>
  <si>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</si>
  <si>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</si>
  <si>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</si>
  <si>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</si>
  <si>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</si>
  <si>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</si>
  <si>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</si>
  <si>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</si>
  <si>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</si>
  <si>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</si>
  <si>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</si>
  <si>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</si>
  <si>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</si>
  <si>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</si>
  <si>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</si>
  <si>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</si>
  <si>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</si>
  <si>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</si>
  <si>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</si>
  <si>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</si>
  <si>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</si>
  <si>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</si>
  <si>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</si>
  <si>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</si>
  <si>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</si>
  <si>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</si>
  <si>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</si>
  <si>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</si>
  <si>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</si>
  <si>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</si>
  <si>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</si>
  <si>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</si>
  <si>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</si>
  <si>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</si>
  <si>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</si>
  <si>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</si>
  <si>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</si>
  <si>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</si>
  <si>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</si>
  <si>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</si>
  <si>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</si>
  <si>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</si>
  <si>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</si>
  <si>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</si>
  <si>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</si>
  <si>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</si>
  <si>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</si>
  <si>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</si>
  <si>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</si>
  <si>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</si>
  <si>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</si>
  <si>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</si>
  <si>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</si>
  <si>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</si>
  <si>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</si>
  <si>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</si>
  <si>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</si>
  <si>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</si>
  <si>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</si>
  <si>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</si>
  <si>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</si>
  <si>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</si>
  <si>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</si>
  <si>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</si>
  <si>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</si>
  <si>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</si>
  <si>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</si>
  <si>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</si>
  <si>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</si>
  <si>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</si>
  <si>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</si>
  <si>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</si>
  <si>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</si>
  <si>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</si>
  <si>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</si>
  <si>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</si>
  <si>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</si>
  <si>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</si>
  <si>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</si>
  <si>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</si>
  <si>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</si>
  <si>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</si>
  <si>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</si>
  <si>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</si>
  <si>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</si>
  <si>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</si>
  <si>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</si>
  <si>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</si>
  <si>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</si>
  <si>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</si>
  <si>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</si>
  <si>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</si>
  <si>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</si>
  <si>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</si>
  <si>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</si>
  <si>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</si>
  <si>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</si>
  <si>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</si>
  <si>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</si>
  <si>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</si>
  <si>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</si>
  <si>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</si>
  <si>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</si>
  <si>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</si>
  <si>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</si>
  <si>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</si>
  <si>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</si>
  <si>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</si>
  <si>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</si>
  <si>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</si>
  <si>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</si>
  <si>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</si>
  <si>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</si>
  <si>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</si>
  <si>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</si>
  <si>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</si>
  <si>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</si>
  <si>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</si>
  <si>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</si>
  <si>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</si>
  <si>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</si>
  <si>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</si>
  <si>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</si>
  <si>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</si>
  <si>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</si>
  <si>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</si>
  <si>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</si>
  <si>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</si>
  <si>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</si>
  <si>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</si>
  <si>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</si>
  <si>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</si>
  <si>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</si>
  <si>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</si>
  <si>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</si>
  <si>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</si>
  <si>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</si>
  <si>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</si>
  <si>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</si>
  <si>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</si>
  <si>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</si>
  <si>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</si>
  <si>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</si>
  <si>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</si>
  <si>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</si>
  <si>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</si>
  <si>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</si>
  <si>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</si>
  <si>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</si>
  <si>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</si>
  <si>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</si>
  <si>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</si>
  <si>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</si>
  <si>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</si>
  <si>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</si>
  <si>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</si>
  <si>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</si>
  <si>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</si>
  <si>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</si>
  <si>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</si>
  <si>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</si>
  <si>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</si>
  <si>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</si>
  <si>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</si>
  <si>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</si>
  <si>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</si>
  <si>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</si>
  <si>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</si>
  <si>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</si>
  <si>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</si>
  <si>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</si>
  <si>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</si>
  <si>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</si>
  <si>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</si>
  <si>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</si>
  <si>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</si>
  <si>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</si>
  <si>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</si>
  <si>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</si>
  <si>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</si>
  <si>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</si>
  <si>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</si>
  <si>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</si>
  <si>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</si>
  <si>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</si>
  <si>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</si>
  <si>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</si>
  <si>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</si>
  <si>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</si>
  <si>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</si>
  <si>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</si>
  <si>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</si>
  <si>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</si>
  <si>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</si>
  <si>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</si>
  <si>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</si>
  <si>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</si>
  <si>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</si>
  <si>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</si>
  <si>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</si>
  <si>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</si>
  <si>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</si>
  <si>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</si>
  <si>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</si>
  <si>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</si>
  <si>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</si>
  <si>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</si>
  <si>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</si>
  <si>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</si>
  <si>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</si>
  <si>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</si>
  <si>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</si>
  <si>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</si>
  <si>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</si>
  <si>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</si>
  <si>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</si>
  <si>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</si>
  <si>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</si>
  <si>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</si>
  <si>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</si>
  <si>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</si>
  <si>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</si>
  <si>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</si>
  <si>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</si>
  <si>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</si>
  <si>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</si>
  <si>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</si>
  <si>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</si>
  <si>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</si>
  <si>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</si>
  <si>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</si>
  <si>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</si>
  <si>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</si>
  <si>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</si>
  <si>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</si>
  <si>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</si>
  <si>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</si>
  <si>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</si>
  <si>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</si>
  <si>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</si>
  <si>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</si>
  <si>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</si>
  <si>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</si>
  <si>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</si>
  <si>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</si>
  <si>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</si>
  <si>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</si>
  <si>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</si>
  <si>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</si>
  <si>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</si>
  <si>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</si>
  <si>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</si>
  <si>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</si>
  <si>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</si>
  <si>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</si>
  <si>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</si>
  <si>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</si>
  <si>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</si>
  <si>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</si>
  <si>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</si>
  <si>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</si>
  <si>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</si>
  <si>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</si>
  <si>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</si>
  <si>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</si>
  <si>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</si>
  <si>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</si>
  <si>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</si>
  <si>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</si>
  <si>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</si>
  <si>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</si>
  <si>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</si>
  <si>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</si>
  <si>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</si>
  <si>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</si>
  <si>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</si>
  <si>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</si>
  <si>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</si>
  <si>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</si>
  <si>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</si>
  <si>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</si>
  <si>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</si>
  <si>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</si>
  <si>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</si>
  <si>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</si>
  <si>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</si>
  <si>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</si>
  <si>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</si>
  <si>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</si>
  <si>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</si>
  <si>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</si>
  <si>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</si>
  <si>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</si>
  <si>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</si>
  <si>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</si>
  <si>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</si>
  <si>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</si>
  <si>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</si>
  <si>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</si>
  <si>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</si>
  <si>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</si>
  <si>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</si>
  <si>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</si>
  <si>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</si>
  <si>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</si>
  <si>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</si>
  <si>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</si>
  <si>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</si>
  <si>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</si>
  <si>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</si>
  <si>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</si>
  <si>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</si>
  <si>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</si>
  <si>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</si>
  <si>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</si>
  <si>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</si>
  <si>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</si>
  <si>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</si>
  <si>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</si>
  <si>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</si>
  <si>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</si>
  <si>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</si>
  <si>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</si>
  <si>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</si>
  <si>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</si>
  <si>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</si>
  <si>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</si>
  <si>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</si>
  <si>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</si>
  <si>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</si>
  <si>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</si>
  <si>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</si>
  <si>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</si>
  <si>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</si>
  <si>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</si>
  <si>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</si>
  <si>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</si>
  <si>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</si>
  <si>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</si>
  <si>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</si>
  <si>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</si>
  <si>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</si>
  <si>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</si>
  <si>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</si>
  <si>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</si>
  <si>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</si>
  <si>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</si>
  <si>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</si>
  <si>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</si>
  <si>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</si>
  <si>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</si>
  <si>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</si>
  <si>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</si>
  <si>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</si>
  <si>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</si>
  <si>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</si>
  <si>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</si>
  <si>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</si>
  <si>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</si>
  <si>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</si>
  <si>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</si>
  <si>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</si>
  <si>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</si>
  <si>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</si>
  <si>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</si>
  <si>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</si>
  <si>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</si>
  <si>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</si>
  <si>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</si>
  <si>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</si>
  <si>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</si>
  <si>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</si>
  <si>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</si>
  <si>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</si>
  <si>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</si>
  <si>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</si>
  <si>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</si>
  <si>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</si>
  <si>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</si>
  <si>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</si>
  <si>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</si>
  <si>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</si>
  <si>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</si>
  <si>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</si>
  <si>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</si>
  <si>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</si>
  <si>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</si>
  <si>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</si>
  <si>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</si>
  <si>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</si>
  <si>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</si>
  <si>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</si>
  <si>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</si>
  <si>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</si>
  <si>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</si>
  <si>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</si>
  <si>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</si>
  <si>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</si>
  <si>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</si>
  <si>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</si>
  <si>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</si>
  <si>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</si>
  <si>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</si>
  <si>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</si>
  <si>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</si>
  <si>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</si>
  <si>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</si>
  <si>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</si>
  <si>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</si>
  <si>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</si>
  <si>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</si>
  <si>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</si>
  <si>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</si>
  <si>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</si>
  <si>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</si>
  <si>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</si>
  <si>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</si>
  <si>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</si>
  <si>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</si>
  <si>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</si>
  <si>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</si>
  <si>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</si>
  <si>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</si>
  <si>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</si>
  <si>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</si>
  <si>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</si>
  <si>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</si>
  <si>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</si>
  <si>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</si>
  <si>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</si>
  <si>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</si>
  <si>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</si>
  <si>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</si>
  <si>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</si>
  <si>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</si>
  <si>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</si>
  <si>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</si>
  <si>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</si>
  <si>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</si>
  <si>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</si>
  <si>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</si>
  <si>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</si>
  <si>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</si>
  <si>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</si>
  <si>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</si>
  <si>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</si>
  <si>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</si>
  <si>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</si>
  <si>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</si>
  <si>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</si>
  <si>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</si>
  <si>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</si>
  <si>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</si>
  <si>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</si>
  <si>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</si>
  <si>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</si>
  <si>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</si>
  <si>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</si>
  <si>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</si>
  <si>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</si>
  <si>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</si>
  <si>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</si>
  <si>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</si>
  <si>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</si>
  <si>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</si>
  <si>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</si>
  <si>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</si>
  <si>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</si>
  <si>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</si>
  <si>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</si>
  <si>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</si>
  <si>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</si>
  <si>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</si>
  <si>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</si>
  <si>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</si>
  <si>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</si>
  <si>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</si>
  <si>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</si>
  <si>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</si>
  <si>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</si>
  <si>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</si>
  <si>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</si>
  <si>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</si>
  <si>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</si>
  <si>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</si>
  <si>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</si>
  <si>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</si>
  <si>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</si>
  <si>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</si>
  <si>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</si>
  <si>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</si>
  <si>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</si>
  <si>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</si>
  <si>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</si>
  <si>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</si>
  <si>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</si>
  <si>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</si>
  <si>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</si>
  <si>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</si>
  <si>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</si>
  <si>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</si>
  <si>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</si>
  <si>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</si>
  <si>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</si>
  <si>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</si>
  <si>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</si>
  <si>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</si>
  <si>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</si>
  <si>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</si>
  <si>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</si>
  <si>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</si>
  <si>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</si>
  <si>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</si>
  <si>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</si>
  <si>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</si>
  <si>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</si>
  <si>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</si>
  <si>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</si>
  <si>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</si>
  <si>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</si>
  <si>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</si>
  <si>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</si>
  <si>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</si>
  <si>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</si>
  <si>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</si>
  <si>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</si>
  <si>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</si>
  <si>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</si>
  <si>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</si>
  <si>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</si>
  <si>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</si>
  <si>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</si>
  <si>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</si>
  <si>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</si>
  <si>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</si>
  <si>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</si>
  <si>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</si>
  <si>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</si>
  <si>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</si>
  <si>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</si>
  <si>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</si>
  <si>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</si>
  <si>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</si>
  <si>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</si>
  <si>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</si>
  <si>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</si>
  <si>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</si>
  <si>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</si>
  <si>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</si>
  <si>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</si>
  <si>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</si>
  <si>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</si>
  <si>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</si>
  <si>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</si>
  <si>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</si>
  <si>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</si>
  <si>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</si>
  <si>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</si>
  <si>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</si>
  <si>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</si>
  <si>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</si>
  <si>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</si>
  <si>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</si>
  <si>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</si>
  <si>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</si>
  <si>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</si>
  <si>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</si>
  <si>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</si>
  <si>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</si>
  <si>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</si>
  <si>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</si>
  <si>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</si>
  <si>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</si>
  <si>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</si>
  <si>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</si>
  <si>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</si>
  <si>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</si>
  <si>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</si>
  <si>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</si>
  <si>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</si>
  <si>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</si>
  <si>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</si>
  <si>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</si>
  <si>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</si>
  <si>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</si>
  <si>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</si>
  <si>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</si>
  <si>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</si>
  <si>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</si>
  <si>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</si>
  <si>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</si>
  <si>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</si>
  <si>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</si>
  <si>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</si>
  <si>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</si>
  <si>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</si>
  <si>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</si>
  <si>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</si>
  <si>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</si>
  <si>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</si>
  <si>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</si>
  <si>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</si>
  <si>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</si>
  <si>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</si>
  <si>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</si>
  <si>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</si>
  <si>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</si>
  <si>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</si>
  <si>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</si>
  <si>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</si>
  <si>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</si>
  <si>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</si>
  <si>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</si>
  <si>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</si>
  <si>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</si>
  <si>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</si>
  <si>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</si>
  <si>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</si>
  <si>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</si>
  <si>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</si>
  <si>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</si>
  <si>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</si>
  <si>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</si>
  <si>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</si>
  <si>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</si>
  <si>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</si>
  <si>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</si>
  <si>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</si>
  <si>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</si>
  <si>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</si>
  <si>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</si>
  <si>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</si>
  <si>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</si>
  <si>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</si>
  <si>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</si>
  <si>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</si>
  <si>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</si>
  <si>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</si>
  <si>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</si>
  <si>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</si>
  <si>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</si>
  <si>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</si>
  <si>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</si>
  <si>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</si>
  <si>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</si>
  <si>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</si>
  <si>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</si>
  <si>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</si>
  <si>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</si>
  <si>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</si>
  <si>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</si>
  <si>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</si>
  <si>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</si>
  <si>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</si>
  <si>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</si>
  <si>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</si>
  <si>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</si>
  <si>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</si>
  <si>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</si>
  <si>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</si>
  <si>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</si>
  <si>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</si>
  <si>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</si>
  <si>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</si>
  <si>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</si>
  <si>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</si>
  <si>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</si>
  <si>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</si>
  <si>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</si>
  <si>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</si>
  <si>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</si>
  <si>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</si>
  <si>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</si>
  <si>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</si>
  <si>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</si>
  <si>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</si>
  <si>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</si>
  <si>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</si>
  <si>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</si>
  <si>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</si>
  <si>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</si>
  <si>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</si>
  <si>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</si>
  <si>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</si>
  <si>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</si>
  <si>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</si>
  <si>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</si>
  <si>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</si>
  <si>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</si>
  <si>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</si>
  <si>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</si>
  <si>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</si>
  <si>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</si>
  <si>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</si>
  <si>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</si>
  <si>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</si>
  <si>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</si>
  <si>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</si>
  <si>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</si>
  <si>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</si>
  <si>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</si>
  <si>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</si>
  <si>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</si>
  <si>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</si>
  <si>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</si>
  <si>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</si>
  <si>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</si>
  <si>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</si>
  <si>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</si>
  <si>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</si>
  <si>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</si>
  <si>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</si>
  <si>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</si>
  <si>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</si>
  <si>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</si>
  <si>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</si>
  <si>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</si>
  <si>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</si>
  <si>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</si>
  <si>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</si>
  <si>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</si>
  <si>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</si>
  <si>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</si>
  <si>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</si>
  <si>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</si>
  <si>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</si>
  <si>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</si>
  <si>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</si>
  <si>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</si>
  <si>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</si>
  <si>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</si>
  <si>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</si>
  <si>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</si>
  <si>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</si>
  <si>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</si>
  <si>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</si>
  <si>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</si>
  <si>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</si>
  <si>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</si>
  <si>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</si>
  <si>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</si>
  <si>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</si>
  <si>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</si>
  <si>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</si>
  <si>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</si>
  <si>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</si>
  <si>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</si>
  <si>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</si>
  <si>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</si>
  <si>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</si>
  <si>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</si>
  <si>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</si>
  <si>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</si>
  <si>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</si>
  <si>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</si>
  <si>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</si>
  <si>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</si>
  <si>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</si>
  <si>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</si>
  <si>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</si>
  <si>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</si>
  <si>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</si>
  <si>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</si>
  <si>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</si>
  <si>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</si>
  <si>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</si>
  <si>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</si>
  <si>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</si>
  <si>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</si>
  <si>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</si>
  <si>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</si>
  <si>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</si>
  <si>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</si>
  <si>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</si>
  <si>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</si>
  <si>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</si>
  <si>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</si>
  <si>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</si>
  <si>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</si>
  <si>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</si>
  <si>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</si>
  <si>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</si>
  <si>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</si>
  <si>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</si>
  <si>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</si>
  <si>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</si>
  <si>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</si>
  <si>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</si>
  <si>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</si>
  <si>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</si>
  <si>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</si>
  <si>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</si>
  <si>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</si>
  <si>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</si>
  <si>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</si>
  <si>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</si>
  <si>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</si>
  <si>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</si>
  <si>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</si>
  <si>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</si>
  <si>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</si>
  <si>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</si>
  <si>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</si>
  <si>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</si>
  <si>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</si>
  <si>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</si>
  <si>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</si>
  <si>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</si>
  <si>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</si>
  <si>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</si>
  <si>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</si>
  <si>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</si>
  <si>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</si>
  <si>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</si>
  <si>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</si>
  <si>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</si>
  <si>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</si>
  <si>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</si>
  <si>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</si>
  <si>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</si>
  <si>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</si>
  <si>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</si>
  <si>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</si>
  <si>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</si>
  <si>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</si>
  <si>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</si>
  <si>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</si>
  <si>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</si>
  <si>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</si>
  <si>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</si>
  <si>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</si>
  <si>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</si>
  <si>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</si>
  <si>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</si>
  <si>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</si>
  <si>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</si>
  <si>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</si>
  <si>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</si>
  <si>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</si>
  <si>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</si>
  <si>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</si>
  <si>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</si>
  <si>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</si>
  <si>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</si>
  <si>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</si>
  <si>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</si>
  <si>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</si>
  <si>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</si>
  <si>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</si>
  <si>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</si>
  <si>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</si>
  <si>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</si>
  <si>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</si>
  <si>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</si>
  <si>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</si>
  <si>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</si>
  <si>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</si>
  <si>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</si>
  <si>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</si>
  <si>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</si>
  <si>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</si>
  <si>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</si>
  <si>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</si>
  <si>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</si>
  <si>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</si>
  <si>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</si>
  <si>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</si>
  <si>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</si>
  <si>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</si>
  <si>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</si>
  <si>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</si>
  <si>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</si>
  <si>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</si>
  <si>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</si>
  <si>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</si>
  <si>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</si>
  <si>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</si>
  <si>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</si>
  <si>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</si>
  <si>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</si>
  <si>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</si>
  <si>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</si>
  <si>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</si>
  <si>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</si>
  <si>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</si>
  <si>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</si>
  <si>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</si>
  <si>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</si>
  <si>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</si>
  <si>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</si>
  <si>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</si>
  <si>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</si>
  <si>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</si>
  <si>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</si>
  <si>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</si>
  <si>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</si>
  <si>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</si>
  <si>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</si>
  <si>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</si>
  <si>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</si>
  <si>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</si>
  <si>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</si>
  <si>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</si>
  <si>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</si>
  <si>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</si>
  <si>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</si>
  <si>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</si>
  <si>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</si>
  <si>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</si>
  <si>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</si>
  <si>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</si>
  <si>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</si>
  <si>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</si>
  <si>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</si>
  <si>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</si>
  <si>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</si>
  <si>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</si>
  <si>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</si>
  <si>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</si>
  <si>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</si>
  <si>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</si>
  <si>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</si>
  <si>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</si>
  <si>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</si>
  <si>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</si>
  <si>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</si>
  <si>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</si>
  <si>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</si>
  <si>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</si>
  <si>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</si>
  <si>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</si>
  <si>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</si>
  <si>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</si>
  <si>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</si>
  <si>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</si>
  <si>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</si>
  <si>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</si>
  <si>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</si>
  <si>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</si>
  <si>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</si>
  <si>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</si>
  <si>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</si>
  <si>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</si>
  <si>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</si>
  <si>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</si>
  <si>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</si>
  <si>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</si>
  <si>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</si>
  <si>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</si>
  <si>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</si>
  <si>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</si>
  <si>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</si>
  <si>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</si>
  <si>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</si>
  <si>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</si>
  <si>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</si>
  <si>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</si>
  <si>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</si>
  <si>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</si>
  <si>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</si>
  <si>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</si>
  <si>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</si>
  <si>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</si>
  <si>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</si>
  <si>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</si>
  <si>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</si>
  <si>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</si>
  <si>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</si>
  <si>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</si>
  <si>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</si>
  <si>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</si>
  <si>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</si>
  <si>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</si>
  <si>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</si>
  <si>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</si>
  <si>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</si>
  <si>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</si>
  <si>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</si>
  <si>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</si>
  <si>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</si>
  <si>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</si>
  <si>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</si>
  <si>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</si>
  <si>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</si>
  <si>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</si>
  <si>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</si>
  <si>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</si>
  <si>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</si>
  <si>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</si>
  <si>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</si>
  <si>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</si>
  <si>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</si>
  <si>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</si>
  <si>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</si>
  <si>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</si>
  <si>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</si>
  <si>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</si>
  <si>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</si>
  <si>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</si>
  <si>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</si>
  <si>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</si>
  <si>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</si>
  <si>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</si>
  <si>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</si>
  <si>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</si>
  <si>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</si>
  <si>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</si>
  <si>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</si>
  <si>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</si>
  <si>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</si>
  <si>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</si>
  <si>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</si>
  <si>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</si>
  <si>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</si>
  <si>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</si>
  <si>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</si>
  <si>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</si>
  <si>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</si>
  <si>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</si>
  <si>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</si>
  <si>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</si>
  <si>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</si>
  <si>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</si>
  <si>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</si>
  <si>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</si>
  <si>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</si>
  <si>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</si>
  <si>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</si>
  <si>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</si>
  <si>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</si>
  <si>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</si>
  <si>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</si>
  <si>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</si>
  <si>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</si>
  <si>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</si>
  <si>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</si>
  <si>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</si>
  <si>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</si>
  <si>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</si>
  <si>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</si>
  <si>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</si>
  <si>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</si>
  <si>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</si>
  <si>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</si>
  <si>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</si>
  <si>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</si>
  <si>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</si>
  <si>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</si>
  <si>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</si>
  <si>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</si>
  <si>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</si>
  <si>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</si>
  <si>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</si>
  <si>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</si>
  <si>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</si>
  <si>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</si>
  <si>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</si>
  <si>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</si>
  <si>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</si>
  <si>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</si>
  <si>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</si>
  <si>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</si>
  <si>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</si>
  <si>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</si>
  <si>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</si>
  <si>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</si>
  <si>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</si>
  <si>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</si>
  <si>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</si>
  <si>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</si>
  <si>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</si>
  <si>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</si>
  <si>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</si>
  <si>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</si>
  <si>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</si>
  <si>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</si>
  <si>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</si>
  <si>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</si>
  <si>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</si>
  <si>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</si>
  <si>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</si>
  <si>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</si>
  <si>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</si>
  <si>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</si>
  <si>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</si>
  <si>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</si>
  <si>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</si>
  <si>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</si>
  <si>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</si>
  <si>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</si>
  <si>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</si>
  <si>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</si>
  <si>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</si>
  <si>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</si>
  <si>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</si>
  <si>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</si>
  <si>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</si>
  <si>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</si>
  <si>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</si>
  <si>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</si>
  <si>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</si>
  <si>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</si>
  <si>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</si>
  <si>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</si>
  <si>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</si>
  <si>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</si>
  <si>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</si>
  <si>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</si>
  <si>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</si>
  <si>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</si>
  <si>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</si>
  <si>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</si>
  <si>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</si>
  <si>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</si>
  <si>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</si>
  <si>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</si>
  <si>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</si>
  <si>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</si>
  <si>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</si>
  <si>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</si>
  <si>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</si>
  <si>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</si>
  <si>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</si>
  <si>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</si>
  <si>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</si>
  <si>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</si>
  <si>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</si>
  <si>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</si>
  <si>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</si>
  <si>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</si>
  <si>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</si>
  <si>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</si>
  <si>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</si>
  <si>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</si>
  <si>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</si>
  <si>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</si>
  <si>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</si>
  <si>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</si>
  <si>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</si>
  <si>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</si>
  <si>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</si>
  <si>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</si>
  <si>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</si>
  <si>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</si>
  <si>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</si>
  <si>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</si>
  <si>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</si>
  <si>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</si>
  <si>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</si>
  <si>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</si>
  <si>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</si>
  <si>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</si>
  <si>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</si>
  <si>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</si>
  <si>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</si>
  <si>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</si>
  <si>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</si>
  <si>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</si>
  <si>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</si>
  <si>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</si>
  <si>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</si>
  <si>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</si>
  <si>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</si>
  <si>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</si>
  <si>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</si>
  <si>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</si>
  <si>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</si>
  <si>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</si>
  <si>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</si>
  <si>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</si>
  <si>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</si>
  <si>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</si>
  <si>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</si>
  <si>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</si>
  <si>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</si>
  <si>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</si>
  <si>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</si>
  <si>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</si>
  <si>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</si>
  <si>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</si>
  <si>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</si>
  <si>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</si>
  <si>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</si>
  <si>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</si>
  <si>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</si>
  <si>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</si>
  <si>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</si>
  <si>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</si>
  <si>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</si>
  <si>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</si>
  <si>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</si>
  <si>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</si>
  <si>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</si>
  <si>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</si>
  <si>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</si>
  <si>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</si>
  <si>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</si>
  <si>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</si>
  <si>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</si>
  <si>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</si>
  <si>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</si>
  <si>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</si>
  <si>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</si>
  <si>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</si>
  <si>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</si>
  <si>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</si>
  <si>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</si>
  <si>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</si>
  <si>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</si>
  <si>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</si>
  <si>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</si>
  <si>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</si>
  <si>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</si>
  <si>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</si>
  <si>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</si>
  <si>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</si>
  <si>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</si>
  <si>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</si>
  <si>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</si>
  <si>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</si>
  <si>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</si>
  <si>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</si>
  <si>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</si>
  <si>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</si>
  <si>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</si>
  <si>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</si>
  <si>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</si>
  <si>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</si>
  <si>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</si>
  <si>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</si>
  <si>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</si>
  <si>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</si>
  <si>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</si>
  <si>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</si>
  <si>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</si>
  <si>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</si>
  <si>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</si>
  <si>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</si>
  <si>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</si>
  <si>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</si>
  <si>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</si>
  <si>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</si>
  <si>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</si>
  <si>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</si>
  <si>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</si>
  <si>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</si>
  <si>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</si>
  <si>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</si>
  <si>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</si>
  <si>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</si>
  <si>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</si>
  <si>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</si>
  <si>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</si>
  <si>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</si>
  <si>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</si>
  <si>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</si>
  <si>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</si>
  <si>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</si>
  <si>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</si>
  <si>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</si>
  <si>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</si>
  <si>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</si>
  <si>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</si>
  <si>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</si>
  <si>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</si>
  <si>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</si>
  <si>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</si>
  <si>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</si>
  <si>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</si>
  <si>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</si>
  <si>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</si>
  <si>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</si>
  <si>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</si>
  <si>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</si>
  <si>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</si>
  <si>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</si>
  <si>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</si>
  <si>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</si>
  <si>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</si>
  <si>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</si>
  <si>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</si>
  <si>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</si>
  <si>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</si>
  <si>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</si>
  <si>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</si>
  <si>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</si>
  <si>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</si>
  <si>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</si>
  <si>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</si>
  <si>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</si>
  <si>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</si>
  <si>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</si>
  <si>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</si>
  <si>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</si>
  <si>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</si>
  <si>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</si>
  <si>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</si>
  <si>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</si>
  <si>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</si>
  <si>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</si>
  <si>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</si>
  <si>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</si>
  <si>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</si>
  <si>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</si>
  <si>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</si>
  <si>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</si>
  <si>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</si>
  <si>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</si>
  <si>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</si>
  <si>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</si>
  <si>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</si>
  <si>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</si>
  <si>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</si>
  <si>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</si>
  <si>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</si>
  <si>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</si>
  <si>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</si>
  <si>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</si>
  <si>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</si>
  <si>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</si>
  <si>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</si>
  <si>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</si>
  <si>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</si>
  <si>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</si>
  <si>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</si>
  <si>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</si>
  <si>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</si>
  <si>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</si>
  <si>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</si>
  <si>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</si>
  <si>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</si>
  <si>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</si>
  <si>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</si>
  <si>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</si>
  <si>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</si>
  <si>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</si>
  <si>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</si>
  <si>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</si>
  <si>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</si>
  <si>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</si>
  <si>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</si>
  <si>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</si>
  <si>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</si>
  <si>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</si>
  <si>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</si>
  <si>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</si>
  <si>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</si>
  <si>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</si>
  <si>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</si>
  <si>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</si>
  <si>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</si>
  <si>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</si>
  <si>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</si>
  <si>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</si>
  <si>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</si>
  <si>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</si>
  <si>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</si>
  <si>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</si>
  <si>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</si>
  <si>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</si>
  <si>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</si>
  <si>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</si>
  <si>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</si>
  <si>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</si>
  <si>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</si>
  <si>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</si>
  <si>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</si>
  <si>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</si>
  <si>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</si>
  <si>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</si>
  <si>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</si>
  <si>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</si>
  <si>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</si>
  <si>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</si>
  <si>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</si>
  <si>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</si>
  <si>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</si>
  <si>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</si>
  <si>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</si>
  <si>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</si>
  <si>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</si>
  <si>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</si>
  <si>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</si>
  <si>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</si>
  <si>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</si>
  <si>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</si>
  <si>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</si>
  <si>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</si>
  <si>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</si>
  <si>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</si>
  <si>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</si>
  <si>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</si>
  <si>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</si>
  <si>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</si>
  <si>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</si>
  <si>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</si>
  <si>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</si>
  <si>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</si>
  <si>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</si>
  <si>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</si>
  <si>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</si>
  <si>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</si>
  <si>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</si>
  <si>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</si>
  <si>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</si>
  <si>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</si>
  <si>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</si>
  <si>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</si>
  <si>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</si>
  <si>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</si>
  <si>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</si>
  <si>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</si>
  <si>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</si>
  <si>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</si>
  <si>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</si>
  <si>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</si>
  <si>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</si>
  <si>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</si>
  <si>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</si>
  <si>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</si>
  <si>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</si>
  <si>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</si>
  <si>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</si>
  <si>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</si>
  <si>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</si>
  <si>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</si>
  <si>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</si>
  <si>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</si>
  <si>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</si>
  <si>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</si>
  <si>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</si>
  <si>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</si>
  <si>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</si>
  <si>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</si>
  <si>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</si>
  <si>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</si>
  <si>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</si>
  <si>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</si>
  <si>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</si>
  <si>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</si>
  <si>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</si>
  <si>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</si>
  <si>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</si>
  <si>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</si>
  <si>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</si>
  <si>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</si>
  <si>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</si>
  <si>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</si>
  <si>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</si>
  <si>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</si>
  <si>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</si>
  <si>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</si>
  <si>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</si>
  <si>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</si>
  <si>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</si>
  <si>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</si>
  <si>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</si>
  <si>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</si>
  <si>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</si>
  <si>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</si>
  <si>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</si>
  <si>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</si>
  <si>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</si>
  <si>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</si>
  <si>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</si>
  <si>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</si>
  <si>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</si>
  <si>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</si>
  <si>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</si>
  <si>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</si>
  <si>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</si>
  <si>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</si>
  <si>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</si>
  <si>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</si>
  <si>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</si>
  <si>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</si>
  <si>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</si>
  <si>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</si>
  <si>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</si>
  <si>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</si>
  <si>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</si>
  <si>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</si>
  <si>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</si>
  <si>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</si>
  <si>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</si>
  <si>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</si>
  <si>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</si>
  <si>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</si>
  <si>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</si>
  <si>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</si>
  <si>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</si>
  <si>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</si>
  <si>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</si>
  <si>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</si>
  <si>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</si>
  <si>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</si>
  <si>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</si>
  <si>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</si>
  <si>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</si>
  <si>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</si>
  <si>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</si>
  <si>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</si>
  <si>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</si>
  <si>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</si>
  <si>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</si>
  <si>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</si>
  <si>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</si>
  <si>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</si>
  <si>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</si>
  <si>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</si>
  <si>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</si>
  <si>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</si>
  <si>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</si>
  <si>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</si>
  <si>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</si>
  <si>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</si>
  <si>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</si>
  <si>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</si>
  <si>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</si>
  <si>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</si>
  <si>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</si>
  <si>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</si>
  <si>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</si>
  <si>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</si>
  <si>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</si>
  <si>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</si>
  <si>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</si>
  <si>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</si>
  <si>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</si>
  <si>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</si>
  <si>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</si>
  <si>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</si>
  <si>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</si>
  <si>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</si>
  <si>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</si>
  <si>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</si>
  <si>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</si>
  <si>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</si>
  <si>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</si>
  <si>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</si>
  <si>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</si>
  <si>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</si>
  <si>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</si>
  <si>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</si>
  <si>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</si>
  <si>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</si>
  <si>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</si>
  <si>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</si>
  <si>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</si>
  <si>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</si>
  <si>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</si>
  <si>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</si>
  <si>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</si>
  <si>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</si>
  <si>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</si>
  <si>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</si>
  <si>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</si>
  <si>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</si>
  <si>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</si>
  <si>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</si>
  <si>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</si>
  <si>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</si>
  <si>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</si>
  <si>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</si>
  <si>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</si>
  <si>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</si>
  <si>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</si>
  <si>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</si>
  <si>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</si>
  <si>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</si>
  <si>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</si>
  <si>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</si>
  <si>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</si>
  <si>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</si>
  <si>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</si>
  <si>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</si>
  <si>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</si>
  <si>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</si>
  <si>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</si>
  <si>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</si>
  <si>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</si>
  <si>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</si>
  <si>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</si>
  <si>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</si>
  <si>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</si>
  <si>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</si>
  <si>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</si>
  <si>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</si>
  <si>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</si>
  <si>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</si>
  <si>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</si>
  <si>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</si>
  <si>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</si>
  <si>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</si>
  <si>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</si>
  <si>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</si>
  <si>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</si>
  <si>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</si>
  <si>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</si>
  <si>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</si>
  <si>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</si>
  <si>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</si>
  <si>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</si>
  <si>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</si>
  <si>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</si>
  <si>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</si>
  <si>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</si>
  <si>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</si>
  <si>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</si>
  <si>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</si>
  <si>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</si>
  <si>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</si>
  <si>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</si>
  <si>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</si>
  <si>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</si>
  <si>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</si>
  <si>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</si>
  <si>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</si>
  <si>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</si>
  <si>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</si>
  <si>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</si>
  <si>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</si>
  <si>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</si>
  <si>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</si>
  <si>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</si>
  <si>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</si>
  <si>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</si>
  <si>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</si>
  <si>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</si>
  <si>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</si>
  <si>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</si>
  <si>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</si>
  <si>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</si>
  <si>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</si>
  <si>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</si>
  <si>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</si>
  <si>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</si>
  <si>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</si>
  <si>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</si>
  <si>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</si>
  <si>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</si>
  <si>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</si>
  <si>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</si>
  <si>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</si>
  <si>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</si>
  <si>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</si>
  <si>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</si>
  <si>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</si>
  <si>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</si>
  <si>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</si>
  <si>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</si>
  <si>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</si>
  <si>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</si>
  <si>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</si>
  <si>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</si>
  <si>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</si>
  <si>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</si>
  <si>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</si>
  <si>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</si>
  <si>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</si>
  <si>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</si>
  <si>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</si>
  <si>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</si>
  <si>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</si>
  <si>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</si>
  <si>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</si>
  <si>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</si>
  <si>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</si>
  <si>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</si>
  <si>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</si>
  <si>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</si>
  <si>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</si>
  <si>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</si>
  <si>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</si>
  <si>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</si>
  <si>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</si>
  <si>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</si>
  <si>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</si>
  <si>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</si>
  <si>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</si>
  <si>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</si>
  <si>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</si>
  <si>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</si>
  <si>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</si>
  <si>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</si>
  <si>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</si>
  <si>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</si>
  <si>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</si>
  <si>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</si>
  <si>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</si>
  <si>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</si>
  <si>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</si>
  <si>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</si>
  <si>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</si>
  <si>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</si>
  <si>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</si>
  <si>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</si>
  <si>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</si>
  <si>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</si>
  <si>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</si>
  <si>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</si>
  <si>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</si>
  <si>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</si>
  <si>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</si>
  <si>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</si>
  <si>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</si>
  <si>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</si>
  <si>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</si>
  <si>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</si>
  <si>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</si>
  <si>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</si>
  <si>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</si>
  <si>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</si>
  <si>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</si>
  <si>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</si>
  <si>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</si>
  <si>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</si>
  <si>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</si>
  <si>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</si>
  <si>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</si>
  <si>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</si>
  <si>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</si>
  <si>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</si>
  <si>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</si>
  <si>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</si>
  <si>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</si>
  <si>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</si>
  <si>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</si>
  <si>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</si>
  <si>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</si>
  <si>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</si>
  <si>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</si>
  <si>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</si>
  <si>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</si>
  <si>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</si>
  <si>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</si>
  <si>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</si>
  <si>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</si>
  <si>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</si>
  <si>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</si>
  <si>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</si>
  <si>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</si>
  <si>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</si>
  <si>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</si>
  <si>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</si>
  <si>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</si>
  <si>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</si>
  <si>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</si>
  <si>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</si>
  <si>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</si>
  <si>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</si>
  <si>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</si>
  <si>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</si>
  <si>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</si>
  <si>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</si>
  <si>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</si>
  <si>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</si>
  <si>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</si>
  <si>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</si>
  <si>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</si>
  <si>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</si>
  <si>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</si>
  <si>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</si>
  <si>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</si>
  <si>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</si>
  <si>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</si>
  <si>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</si>
  <si>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</si>
  <si>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</si>
  <si>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</si>
  <si>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</si>
  <si>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</si>
  <si>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</si>
  <si>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</si>
  <si>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</si>
  <si>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</si>
  <si>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</si>
  <si>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</si>
  <si>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</si>
  <si>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</si>
  <si>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</si>
  <si>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</si>
  <si>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</si>
  <si>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</si>
  <si>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</si>
  <si>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</si>
  <si>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</si>
  <si>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</si>
  <si>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</si>
  <si>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</si>
  <si>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</si>
  <si>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</si>
  <si>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</si>
  <si>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</si>
  <si>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</si>
  <si>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</si>
  <si>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</si>
  <si>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</si>
  <si>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</si>
  <si>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</si>
  <si>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</si>
  <si>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</si>
  <si>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</si>
  <si>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</si>
  <si>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</si>
  <si>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</si>
  <si>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</si>
  <si>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</si>
  <si>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</si>
  <si>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</si>
  <si>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</si>
  <si>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</si>
  <si>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</si>
  <si>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</si>
  <si>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</si>
  <si>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</si>
  <si>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</si>
  <si>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</si>
  <si>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</si>
  <si>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</si>
  <si>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</si>
  <si>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</si>
  <si>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</si>
  <si>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</si>
  <si>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</si>
  <si>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</si>
  <si>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</si>
  <si>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</si>
  <si>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</si>
  <si>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</si>
  <si>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</si>
  <si>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</si>
  <si>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</si>
  <si>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</si>
  <si>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</si>
  <si>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</si>
  <si>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</si>
  <si>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</si>
  <si>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</si>
  <si>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</si>
  <si>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</si>
  <si>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</si>
  <si>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</si>
  <si>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</si>
  <si>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</si>
  <si>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</si>
  <si>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</si>
  <si>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</si>
  <si>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</si>
  <si>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</si>
  <si>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</si>
  <si>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</si>
  <si>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</si>
  <si>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</si>
  <si>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</si>
  <si>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</si>
  <si>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</si>
  <si>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</si>
  <si>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</si>
  <si>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</si>
  <si>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</si>
  <si>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</si>
  <si>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</si>
  <si>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</si>
  <si>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</si>
  <si>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</si>
  <si>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</si>
  <si>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</si>
  <si>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</si>
  <si>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</si>
  <si>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</si>
  <si>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</si>
  <si>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</si>
  <si>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</si>
  <si>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</si>
  <si>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</si>
  <si>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</si>
  <si>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</si>
  <si>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</si>
  <si>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</si>
  <si>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</si>
  <si>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</si>
  <si>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</si>
  <si>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</si>
  <si>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</si>
  <si>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</si>
  <si>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</si>
  <si>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</si>
  <si>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</si>
  <si>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</si>
  <si>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</si>
  <si>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</si>
  <si>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</si>
  <si>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</si>
  <si>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</si>
  <si>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</si>
  <si>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</si>
  <si>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</si>
  <si>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</si>
  <si>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</si>
  <si>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</si>
  <si>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</si>
  <si>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</si>
  <si>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</si>
  <si>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</si>
  <si>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</si>
  <si>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</si>
  <si>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</si>
  <si>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</si>
  <si>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</si>
  <si>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</si>
  <si>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</si>
  <si>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</si>
  <si>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</si>
  <si>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</si>
  <si>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</si>
  <si>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</si>
  <si>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</si>
  <si>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</si>
  <si>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</si>
  <si>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</si>
  <si>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</si>
  <si>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</si>
  <si>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</si>
  <si>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</si>
  <si>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</si>
  <si>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</si>
  <si>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</si>
  <si>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</si>
  <si>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</si>
  <si>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</si>
  <si>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</si>
  <si>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</si>
  <si>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</si>
  <si>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</si>
  <si>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</si>
  <si>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</si>
  <si>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</si>
  <si>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</si>
  <si>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</si>
  <si>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</si>
  <si>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</si>
  <si>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</si>
  <si>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</si>
  <si>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</si>
  <si>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</si>
  <si>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</si>
  <si>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</si>
  <si>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</si>
  <si>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</si>
  <si>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</si>
  <si>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</si>
  <si>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</si>
  <si>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</si>
  <si>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</si>
  <si>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</si>
  <si>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</si>
  <si>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</si>
  <si>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</si>
  <si>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</si>
  <si>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</si>
  <si>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</si>
  <si>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</si>
  <si>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</si>
  <si>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</si>
  <si>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</si>
  <si>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</si>
  <si>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</si>
  <si>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</si>
  <si>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</si>
  <si>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</si>
  <si>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</si>
  <si>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</si>
  <si>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</si>
  <si>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</si>
  <si>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</si>
  <si>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</si>
  <si>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</si>
  <si>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</si>
  <si>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</si>
  <si>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</si>
  <si>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</si>
  <si>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</si>
  <si>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</si>
  <si>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</si>
  <si>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</si>
  <si>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</si>
  <si>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</si>
  <si>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</si>
  <si>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</si>
  <si>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</si>
  <si>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</si>
  <si>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</si>
  <si>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</si>
  <si>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</si>
  <si>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</si>
  <si>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</si>
  <si>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</si>
  <si>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</si>
  <si>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</si>
  <si>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</si>
  <si>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</si>
  <si>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</si>
  <si>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</si>
  <si>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</si>
  <si>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</si>
  <si>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</si>
  <si>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</si>
  <si>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</si>
  <si>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</si>
  <si>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</si>
  <si>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</si>
  <si>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</si>
  <si>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</si>
  <si>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</si>
  <si>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</si>
  <si>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</si>
  <si>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</si>
  <si>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</si>
  <si>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</si>
  <si>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</si>
  <si>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</si>
  <si>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</si>
  <si>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</si>
  <si>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</si>
  <si>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</si>
  <si>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</si>
  <si>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</si>
  <si>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</si>
  <si>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</si>
  <si>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</si>
  <si>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</si>
  <si>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</si>
  <si>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</si>
  <si>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</si>
  <si>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</si>
  <si>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</si>
  <si>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</si>
  <si>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</si>
  <si>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</si>
  <si>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</si>
  <si>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</si>
  <si>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</si>
  <si>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</si>
  <si>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</si>
  <si>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</si>
  <si>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</si>
  <si>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</si>
  <si>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</si>
  <si>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</si>
  <si>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</si>
  <si>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</si>
  <si>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</si>
  <si>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</si>
  <si>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</si>
  <si>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</si>
  <si>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</si>
  <si>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</si>
  <si>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</si>
  <si>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</si>
  <si>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</si>
  <si>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</si>
  <si>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</si>
  <si>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</si>
  <si>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</si>
  <si>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</si>
  <si>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</si>
  <si>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</si>
  <si>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</si>
  <si>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</si>
  <si>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</si>
  <si>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</si>
  <si>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</si>
  <si>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</si>
  <si>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</si>
  <si>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</si>
  <si>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</si>
  <si>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</si>
  <si>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</si>
  <si>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</si>
  <si>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</si>
  <si>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</si>
  <si>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</si>
  <si>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</si>
  <si>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</si>
  <si>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</si>
  <si>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</si>
  <si>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</si>
  <si>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</si>
  <si>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</si>
  <si>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</si>
  <si>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</si>
  <si>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</si>
  <si>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</si>
  <si>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</si>
  <si>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</si>
  <si>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</si>
  <si>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</si>
  <si>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</si>
  <si>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</si>
  <si>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</si>
  <si>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</si>
  <si>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</si>
  <si>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</si>
  <si>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</si>
  <si>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</si>
  <si>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</si>
  <si>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</si>
  <si>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</si>
  <si>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</si>
  <si>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</si>
  <si>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</si>
  <si>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</si>
  <si>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</si>
  <si>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</si>
  <si>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</si>
  <si>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</si>
  <si>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</si>
  <si>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</si>
  <si>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</si>
  <si>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</si>
  <si>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</si>
  <si>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</si>
  <si>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</si>
  <si>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</si>
  <si>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</si>
  <si>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</si>
  <si>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</si>
  <si>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</si>
  <si>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</si>
  <si>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</si>
  <si>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</si>
  <si>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</si>
  <si>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</si>
  <si>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</si>
  <si>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</si>
  <si>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</si>
  <si>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</si>
  <si>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</si>
  <si>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</si>
  <si>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</si>
  <si>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</si>
  <si>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</si>
  <si>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</si>
  <si>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</si>
  <si>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</si>
  <si>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</si>
  <si>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</si>
  <si>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</si>
  <si>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</si>
  <si>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</si>
  <si>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</si>
  <si>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</si>
  <si>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</si>
  <si>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</si>
  <si>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</si>
  <si>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</si>
  <si>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</si>
  <si>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</si>
  <si>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</si>
  <si>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</si>
  <si>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</si>
  <si>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</si>
  <si>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</si>
  <si>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</si>
  <si>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</si>
  <si>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</si>
  <si>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</si>
  <si>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</si>
  <si>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</si>
  <si>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</si>
  <si>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</si>
  <si>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</si>
  <si>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</si>
  <si>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</si>
  <si>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</si>
  <si>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</si>
  <si>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</si>
  <si>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</si>
  <si>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</si>
  <si>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</si>
  <si>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</si>
  <si>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</si>
  <si>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</si>
  <si>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</si>
  <si>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</si>
  <si>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</si>
  <si>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</si>
  <si>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</si>
  <si>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</si>
  <si>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</si>
  <si>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</si>
  <si>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</si>
  <si>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</si>
  <si>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</si>
  <si>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</si>
  <si>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</si>
  <si>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</si>
  <si>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</si>
  <si>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</si>
  <si>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</si>
  <si>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</si>
  <si>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</si>
  <si>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</si>
  <si>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</si>
  <si>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</si>
  <si>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</si>
  <si>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</si>
  <si>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</si>
  <si>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</si>
  <si>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</si>
  <si>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</si>
  <si>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</si>
  <si>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</si>
  <si>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</si>
  <si>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</si>
  <si>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</si>
  <si>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</si>
  <si>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</si>
  <si>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</si>
  <si>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</si>
  <si>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</si>
  <si>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</si>
  <si>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</si>
  <si>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</si>
  <si>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</si>
  <si>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</si>
  <si>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</si>
  <si>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</si>
  <si>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</si>
  <si>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</si>
  <si>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</si>
  <si>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</si>
  <si>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</si>
  <si>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</si>
  <si>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</si>
  <si>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</si>
  <si>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</si>
  <si>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</si>
  <si>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</si>
  <si>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</si>
  <si>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</si>
  <si>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</si>
  <si>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</si>
  <si>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</si>
  <si>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</si>
  <si>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</si>
  <si>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</si>
  <si>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</si>
  <si>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</si>
  <si>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</si>
  <si>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</si>
  <si>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</si>
  <si>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</si>
  <si>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</si>
  <si>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</si>
  <si>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</si>
  <si>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</si>
  <si>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</si>
  <si>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</si>
  <si>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</si>
  <si>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</si>
  <si>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</si>
  <si>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</si>
  <si>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</si>
  <si>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</si>
  <si>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</si>
  <si>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</si>
  <si>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</si>
  <si>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</si>
  <si>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</si>
  <si>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</si>
  <si>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</si>
  <si>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</si>
  <si>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</si>
  <si>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</si>
  <si>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</si>
  <si>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</si>
  <si>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</si>
  <si>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</si>
  <si>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</si>
  <si>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</si>
  <si>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</si>
  <si>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</si>
  <si>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</si>
  <si>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</si>
  <si>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</si>
  <si>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</si>
  <si>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</si>
  <si>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</si>
  <si>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</si>
  <si>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</si>
  <si>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</si>
  <si>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</si>
  <si>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</si>
  <si>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</si>
  <si>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</si>
  <si>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</si>
  <si>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</si>
  <si>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</si>
  <si>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</si>
  <si>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</si>
  <si>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</si>
  <si>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</si>
  <si>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</si>
  <si>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</si>
  <si>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</si>
  <si>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</si>
  <si>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</si>
  <si>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</si>
  <si>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</si>
  <si>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</si>
  <si>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</si>
  <si>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</si>
  <si>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</si>
  <si>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</si>
  <si>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</si>
  <si>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</si>
  <si>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</si>
  <si>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</si>
  <si>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</si>
  <si>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</si>
  <si>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</si>
  <si>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</si>
  <si>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</si>
  <si>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</si>
  <si>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</si>
  <si>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</si>
  <si>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</si>
  <si>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</si>
  <si>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</si>
  <si>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</si>
  <si>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</si>
  <si>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</si>
  <si>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</si>
  <si>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</si>
  <si>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</si>
  <si>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</si>
  <si>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</si>
  <si>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</si>
  <si>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</si>
  <si>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</si>
  <si>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</si>
  <si>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</si>
  <si>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</si>
  <si>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</si>
  <si>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</si>
  <si>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</si>
  <si>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</si>
  <si>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</si>
  <si>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</si>
  <si>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</si>
  <si>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</si>
  <si>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</si>
  <si>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</si>
  <si>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</si>
  <si>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</si>
  <si>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</si>
  <si>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</si>
  <si>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</si>
  <si>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</si>
  <si>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</si>
  <si>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</si>
  <si>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</si>
  <si>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</si>
  <si>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</si>
  <si>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</si>
  <si>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</si>
  <si>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</si>
  <si>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</si>
  <si>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</si>
  <si>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</si>
  <si>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</si>
  <si>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</si>
  <si>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</si>
  <si>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</si>
  <si>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</si>
  <si>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</si>
  <si>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</si>
  <si>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</si>
  <si>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</si>
  <si>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</si>
  <si>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</si>
  <si>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</si>
  <si>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</si>
  <si>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</si>
  <si>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</si>
  <si>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</si>
  <si>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</si>
  <si>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</si>
  <si>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</si>
  <si>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</si>
  <si>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</si>
  <si>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</si>
  <si>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</si>
  <si>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</si>
  <si>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</si>
  <si>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</si>
  <si>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</si>
  <si>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</si>
  <si>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</si>
  <si>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</si>
  <si>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</si>
  <si>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</si>
  <si>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</si>
  <si>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</si>
  <si>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</si>
  <si>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</si>
  <si>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</si>
  <si>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</si>
  <si>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</si>
  <si>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</si>
  <si>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</si>
  <si>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</si>
  <si>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</si>
  <si>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</si>
  <si>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</si>
  <si>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</si>
  <si>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</si>
  <si>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</si>
  <si>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</si>
  <si>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</si>
  <si>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</si>
  <si>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</si>
  <si>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</si>
  <si>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</si>
  <si>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</si>
  <si>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</si>
  <si>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</si>
  <si>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</si>
  <si>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</si>
  <si>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</si>
  <si>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</si>
  <si>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</si>
  <si>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</si>
  <si>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</si>
  <si>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</si>
  <si>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</si>
  <si>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</si>
  <si>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</si>
  <si>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</si>
  <si>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</si>
  <si>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</si>
  <si>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</si>
  <si>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</si>
  <si>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</si>
  <si>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</si>
  <si>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</si>
  <si>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</si>
  <si>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</si>
  <si>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</si>
  <si>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</si>
  <si>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</si>
  <si>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</si>
  <si>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</si>
  <si>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</si>
  <si>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</si>
  <si>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</si>
  <si>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</si>
  <si>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</si>
  <si>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</si>
  <si>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</si>
  <si>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</si>
  <si>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</si>
  <si>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</si>
  <si>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</si>
  <si>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</si>
  <si>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</si>
  <si>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</si>
  <si>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</si>
  <si>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</si>
  <si>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</si>
  <si>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</si>
  <si>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</si>
  <si>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</si>
  <si>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</si>
  <si>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</si>
  <si>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</si>
  <si>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</si>
  <si>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</si>
  <si>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</si>
  <si>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</si>
  <si>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</si>
  <si>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</si>
  <si>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</si>
  <si>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</si>
  <si>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</si>
  <si>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</si>
  <si>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</si>
  <si>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</si>
  <si>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</si>
  <si>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</si>
  <si>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</si>
  <si>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</si>
  <si>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</si>
  <si>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</si>
  <si>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</si>
  <si>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</si>
  <si>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</si>
  <si>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</si>
  <si>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</si>
  <si>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</si>
  <si>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</si>
  <si>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</si>
  <si>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</si>
  <si>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</si>
  <si>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</si>
  <si>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</si>
  <si>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</si>
  <si>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</si>
  <si>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</si>
  <si>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</si>
  <si>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</si>
  <si>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</si>
  <si>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</si>
  <si>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</si>
  <si>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</si>
  <si>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</si>
  <si>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</si>
  <si>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</si>
  <si>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</si>
  <si>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</si>
  <si>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</si>
  <si>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</si>
  <si>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</si>
  <si>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</si>
  <si>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</si>
  <si>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</si>
  <si>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</si>
  <si>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</si>
  <si>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</si>
  <si>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</si>
  <si>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</si>
  <si>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</si>
  <si>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</si>
  <si>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</si>
  <si>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</si>
  <si>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</si>
  <si>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</si>
  <si>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</si>
  <si>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</si>
  <si>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</si>
  <si>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</si>
  <si>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</si>
  <si>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</si>
  <si>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</si>
  <si>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</si>
  <si>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</si>
  <si>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</si>
  <si>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</si>
  <si>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</si>
  <si>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</si>
  <si>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</si>
  <si>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</si>
  <si>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</si>
  <si>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</si>
  <si>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</si>
  <si>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</si>
  <si>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</si>
  <si>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</si>
  <si>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</si>
  <si>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</si>
  <si>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</si>
  <si>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</si>
  <si>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</si>
  <si>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</si>
  <si>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</si>
  <si>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</si>
  <si>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</si>
  <si>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</si>
  <si>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</si>
  <si>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</si>
  <si>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</si>
  <si>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</si>
  <si>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</si>
  <si>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</si>
  <si>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</si>
  <si>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</si>
  <si>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</si>
  <si>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</si>
  <si>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</si>
  <si>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</si>
  <si>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</si>
  <si>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</si>
  <si>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</si>
  <si>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</si>
  <si>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</si>
  <si>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</si>
  <si>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</si>
  <si>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</si>
  <si>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</si>
  <si>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</si>
  <si>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</si>
  <si>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</si>
  <si>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</si>
  <si>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</si>
  <si>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</si>
  <si>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</si>
  <si>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</si>
  <si>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</si>
  <si>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</si>
  <si>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</si>
  <si>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</si>
  <si>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</si>
  <si>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</si>
  <si>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</si>
  <si>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</si>
  <si>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</si>
  <si>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</si>
  <si>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</si>
  <si>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</si>
  <si>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</si>
  <si>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</si>
  <si>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</si>
  <si>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</si>
  <si>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</si>
  <si>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</si>
  <si>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</si>
  <si>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</si>
  <si>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</si>
  <si>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</si>
  <si>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</si>
  <si>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</si>
  <si>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</si>
  <si>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</si>
  <si>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</si>
  <si>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</si>
  <si>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</si>
  <si>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</si>
  <si>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</si>
  <si>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</si>
  <si>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</si>
  <si>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</si>
  <si>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</si>
  <si>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</si>
  <si>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</si>
  <si>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</si>
  <si>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</si>
  <si>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</si>
  <si>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</si>
  <si>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</si>
  <si>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</si>
  <si>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</si>
  <si>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</si>
  <si>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</si>
  <si>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</si>
  <si>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</si>
  <si>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</si>
  <si>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</si>
  <si>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</si>
  <si>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</si>
  <si>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</si>
  <si>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</si>
  <si>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</si>
  <si>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</si>
  <si>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</si>
  <si>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</si>
  <si>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</si>
  <si>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</si>
  <si>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</si>
  <si>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</si>
  <si>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</si>
  <si>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</si>
  <si>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</si>
  <si>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</si>
  <si>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</si>
  <si>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</si>
  <si>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</si>
  <si>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</si>
  <si>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</si>
  <si>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</si>
  <si>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</si>
  <si>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</si>
  <si>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</si>
  <si>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</si>
  <si>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</si>
  <si>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</si>
  <si>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</si>
  <si>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</si>
  <si>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</si>
  <si>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</si>
  <si>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</si>
  <si>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</si>
  <si>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</si>
  <si>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</si>
  <si>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</si>
  <si>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</si>
  <si>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</si>
  <si>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</si>
  <si>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</si>
  <si>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</si>
  <si>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</si>
  <si>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</si>
  <si>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</si>
  <si>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</si>
  <si>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</si>
  <si>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</si>
  <si>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</si>
  <si>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</si>
  <si>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</si>
  <si>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</si>
  <si>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</si>
  <si>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</si>
  <si>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</si>
  <si>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</si>
  <si>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</si>
  <si>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</si>
  <si>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</si>
  <si>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</si>
  <si>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</si>
  <si>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</si>
  <si>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</si>
  <si>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</si>
  <si>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</si>
  <si>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</si>
  <si>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</si>
  <si>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</si>
  <si>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</si>
  <si>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</si>
  <si>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</si>
  <si>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</si>
  <si>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</si>
  <si>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</si>
  <si>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</si>
  <si>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</si>
  <si>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</si>
  <si>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</si>
  <si>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</si>
  <si>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</si>
  <si>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</si>
  <si>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</si>
  <si>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</si>
  <si>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</si>
  <si>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</si>
  <si>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</si>
  <si>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</si>
  <si>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</si>
  <si>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</si>
  <si>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</si>
  <si>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</si>
  <si>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</si>
  <si>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</si>
  <si>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</si>
  <si>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</si>
  <si>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</si>
  <si>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</si>
  <si>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</si>
  <si>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</si>
  <si>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</si>
  <si>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</si>
  <si>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</si>
  <si>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</si>
  <si>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</si>
  <si>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</si>
  <si>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</si>
  <si>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</si>
  <si>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</si>
  <si>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</si>
  <si>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</si>
  <si>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</si>
  <si>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</si>
  <si>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</si>
  <si>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</si>
  <si>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</si>
  <si>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</si>
  <si>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</si>
  <si>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</si>
  <si>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</si>
  <si>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</si>
  <si>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</si>
  <si>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</si>
  <si>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</si>
  <si>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</si>
  <si>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</si>
  <si>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</si>
  <si>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</si>
  <si>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</si>
  <si>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</si>
  <si>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</si>
  <si>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</si>
  <si>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</si>
  <si>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</si>
  <si>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</si>
  <si>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</si>
  <si>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</si>
  <si>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</si>
  <si>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</si>
  <si>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</si>
  <si>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</si>
  <si>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</si>
  <si>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</si>
  <si>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</si>
  <si>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</si>
  <si>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</si>
  <si>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</si>
  <si>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</si>
  <si>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</si>
  <si>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</si>
  <si>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</si>
  <si>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</si>
  <si>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</si>
  <si>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</si>
  <si>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</si>
  <si>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</si>
  <si>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</si>
  <si>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</si>
  <si>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</si>
  <si>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</si>
  <si>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</si>
  <si>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</si>
  <si>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</si>
  <si>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</si>
  <si>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</si>
  <si>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</si>
  <si>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</si>
  <si>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</si>
  <si>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</si>
  <si>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</si>
  <si>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</si>
  <si>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</si>
  <si>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</si>
  <si>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</si>
  <si>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</si>
  <si>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</si>
  <si>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</si>
  <si>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</si>
  <si>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</si>
  <si>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</si>
  <si>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</si>
  <si>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</si>
  <si>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</si>
  <si>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</si>
  <si>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</si>
  <si>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</si>
  <si>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</si>
  <si>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</si>
  <si>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</si>
  <si>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</si>
  <si>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</si>
  <si>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</si>
  <si>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</si>
  <si>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</si>
  <si>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</si>
  <si>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</si>
  <si>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</si>
  <si>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</si>
  <si>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</si>
  <si>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</si>
  <si>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</si>
  <si>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</si>
  <si>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</si>
  <si>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</si>
  <si>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</si>
  <si>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</si>
  <si>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</si>
  <si>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</si>
  <si>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</si>
  <si>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</si>
  <si>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</si>
  <si>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</si>
  <si>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</si>
  <si>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</si>
  <si>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</si>
  <si>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</si>
  <si>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</si>
  <si>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</si>
  <si>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</si>
  <si>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</si>
  <si>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</si>
  <si>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</si>
  <si>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</si>
  <si>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</si>
  <si>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</si>
  <si>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</si>
  <si>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</si>
  <si>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</si>
  <si>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</si>
  <si>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</si>
  <si>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</si>
  <si>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</si>
  <si>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</si>
  <si>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</si>
  <si>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</si>
  <si>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</si>
  <si>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</si>
  <si>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</si>
  <si>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</si>
  <si>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</si>
  <si>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</si>
  <si>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</si>
  <si>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</si>
  <si>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</si>
  <si>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</si>
  <si>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</si>
  <si>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</si>
  <si>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</si>
  <si>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</si>
  <si>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</si>
  <si>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</si>
  <si>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</si>
  <si>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</si>
  <si>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</si>
  <si>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</si>
  <si>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</si>
  <si>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</si>
  <si>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</si>
  <si>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</si>
  <si>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</si>
  <si>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</si>
  <si>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</si>
  <si>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</si>
  <si>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</si>
  <si>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</si>
  <si>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</si>
  <si>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</si>
  <si>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</si>
  <si>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</si>
  <si>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</si>
  <si>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</si>
  <si>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</si>
  <si>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</si>
  <si>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</si>
  <si>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</si>
  <si>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</si>
  <si>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</si>
  <si>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</si>
  <si>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</si>
  <si>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</si>
  <si>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</si>
  <si>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</si>
  <si>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</si>
  <si>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</si>
  <si>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</si>
  <si>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</si>
  <si>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</si>
  <si>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</si>
  <si>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</si>
  <si>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</si>
  <si>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</si>
  <si>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</si>
  <si>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</si>
  <si>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</si>
  <si>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</si>
  <si>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</si>
  <si>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</si>
  <si>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</si>
  <si>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</si>
  <si>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</si>
  <si>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</si>
  <si>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</si>
  <si>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</si>
  <si>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</si>
  <si>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</si>
  <si>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</si>
  <si>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</si>
  <si>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</si>
  <si>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</si>
  <si>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</si>
  <si>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</si>
  <si>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</si>
  <si>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</si>
  <si>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</si>
  <si>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</si>
  <si>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</si>
  <si>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</si>
  <si>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</si>
  <si>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</si>
  <si>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</si>
  <si>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</si>
  <si>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</si>
  <si>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</si>
  <si>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</si>
  <si>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</si>
  <si>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</si>
  <si>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</si>
  <si>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</si>
  <si>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</si>
  <si>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</si>
  <si>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</si>
  <si>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</si>
  <si>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</si>
  <si>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</si>
  <si>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</si>
  <si>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</si>
  <si>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</si>
  <si>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</si>
  <si>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</si>
  <si>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</si>
  <si>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</si>
  <si>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</si>
  <si>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</si>
  <si>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</si>
  <si>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</si>
  <si>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</si>
  <si>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</si>
  <si>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</si>
  <si>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</si>
  <si>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</si>
  <si>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</si>
  <si>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</si>
  <si>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</si>
  <si>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</si>
  <si>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</si>
  <si>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</si>
  <si>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</si>
  <si>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</si>
  <si>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</si>
  <si>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</si>
  <si>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</si>
  <si>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</si>
  <si>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</si>
  <si>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</si>
  <si>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</si>
  <si>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</si>
  <si>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</si>
  <si>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</si>
  <si>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</si>
  <si>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</si>
  <si>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</si>
  <si>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</si>
  <si>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</si>
  <si>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</si>
  <si>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</si>
  <si>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</si>
  <si>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</si>
  <si>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</si>
  <si>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</si>
  <si>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</si>
  <si>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</si>
  <si>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</si>
  <si>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</si>
  <si>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</si>
  <si>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</si>
  <si>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</si>
  <si>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</si>
  <si>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</si>
  <si>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</si>
  <si>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</si>
  <si>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</si>
  <si>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</si>
  <si>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</si>
  <si>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</si>
  <si>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</si>
  <si>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</si>
  <si>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</si>
  <si>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</si>
  <si>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</si>
  <si>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</si>
  <si>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</si>
  <si>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</si>
  <si>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</si>
  <si>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</si>
  <si>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</si>
  <si>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</si>
  <si>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</si>
  <si>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</si>
  <si>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</si>
  <si>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</si>
  <si>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</si>
  <si>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</si>
  <si>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</si>
  <si>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</si>
  <si>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</si>
  <si>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</si>
  <si>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</si>
  <si>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</si>
  <si>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</si>
  <si>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</si>
  <si>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</si>
  <si>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</si>
  <si>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</si>
  <si>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</si>
  <si>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</si>
  <si>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</si>
  <si>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</si>
  <si>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</si>
  <si>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</si>
  <si>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</si>
  <si>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</si>
  <si>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</si>
  <si>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</si>
  <si>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</si>
  <si>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</si>
  <si>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</si>
  <si>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</si>
  <si>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</si>
  <si>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</si>
  <si>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</si>
  <si>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</si>
  <si>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</si>
  <si>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</si>
  <si>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</si>
  <si>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</si>
  <si>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</si>
  <si>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</si>
  <si>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</si>
  <si>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</si>
  <si>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</si>
  <si>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</si>
  <si>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</si>
  <si>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</si>
  <si>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</si>
  <si>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</si>
  <si>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</si>
  <si>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</si>
  <si>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</si>
  <si>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</si>
  <si>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</si>
  <si>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</si>
  <si>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</si>
  <si>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</si>
  <si>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</si>
  <si>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</si>
  <si>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</si>
  <si>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</si>
  <si>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</si>
  <si>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</si>
  <si>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</si>
  <si>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</si>
  <si>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</si>
  <si>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</si>
  <si>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</si>
  <si>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</si>
  <si>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</si>
  <si>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</si>
  <si>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</si>
  <si>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</si>
  <si>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</si>
  <si>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</si>
  <si>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</si>
  <si>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</si>
  <si>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</si>
  <si>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</si>
  <si>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</si>
  <si>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</si>
  <si>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</si>
  <si>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</si>
  <si>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</si>
  <si>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</si>
  <si>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</si>
  <si>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</si>
  <si>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</si>
  <si>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</si>
  <si>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</si>
  <si>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</si>
  <si>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</si>
  <si>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</si>
  <si>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</si>
  <si>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</si>
  <si>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</si>
  <si>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</si>
  <si>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</si>
  <si>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</si>
  <si>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</si>
  <si>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</si>
  <si>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</si>
  <si>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</si>
  <si>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</si>
  <si>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</si>
  <si>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</si>
  <si>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</si>
  <si>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</si>
  <si>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</si>
  <si>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</si>
  <si>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</si>
  <si>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</si>
  <si>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</si>
  <si>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</si>
  <si>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</si>
  <si>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</si>
  <si>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</si>
  <si>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</si>
  <si>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</si>
  <si>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</si>
  <si>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</si>
  <si>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</si>
  <si>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</si>
  <si>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</si>
  <si>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</si>
  <si>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</si>
  <si>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</si>
  <si>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</si>
  <si>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</si>
  <si>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</si>
  <si>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</si>
  <si>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</si>
  <si>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</si>
  <si>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</si>
  <si>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</si>
  <si>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</si>
  <si>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</si>
  <si>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</si>
  <si>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</si>
  <si>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</si>
  <si>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</si>
  <si>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</si>
  <si>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</si>
  <si>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</si>
  <si>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</si>
  <si>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</si>
  <si>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</si>
  <si>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</si>
  <si>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</si>
  <si>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</si>
  <si>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</si>
  <si>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</si>
  <si>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</si>
  <si>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</si>
  <si>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</si>
  <si>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</si>
  <si>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</si>
  <si>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</si>
  <si>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</si>
  <si>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</si>
  <si>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</si>
  <si>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</si>
  <si>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</si>
  <si>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</si>
  <si>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</si>
  <si>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</si>
  <si>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</si>
  <si>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</si>
  <si>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</si>
  <si>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</si>
  <si>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</si>
  <si>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</si>
  <si>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</si>
  <si>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</si>
  <si>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</si>
  <si>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</si>
  <si>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</si>
  <si>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</si>
  <si>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</si>
  <si>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</si>
  <si>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</si>
  <si>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</si>
  <si>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</si>
  <si>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</si>
  <si>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</si>
  <si>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</si>
  <si>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</si>
  <si>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</si>
  <si>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</si>
  <si>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</si>
  <si>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</si>
  <si>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</si>
  <si>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</si>
  <si>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</si>
  <si>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</si>
  <si>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</si>
  <si>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</si>
  <si>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</si>
  <si>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</si>
  <si>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</si>
  <si>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</si>
  <si>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</si>
  <si>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</si>
  <si>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</si>
  <si>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</si>
  <si>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</si>
  <si>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</si>
  <si>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</si>
  <si>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</si>
  <si>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</si>
  <si>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</si>
  <si>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</si>
  <si>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</si>
  <si>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</si>
  <si>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</si>
  <si>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</si>
  <si>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</si>
  <si>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</si>
  <si>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</si>
  <si>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</si>
  <si>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</si>
  <si>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</si>
  <si>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</si>
  <si>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</si>
  <si>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</si>
  <si>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</si>
  <si>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</si>
  <si>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</si>
  <si>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</si>
  <si>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</si>
  <si>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</si>
  <si>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</si>
  <si>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</si>
  <si>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</si>
  <si>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</si>
  <si>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</si>
  <si>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</si>
  <si>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</si>
  <si>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</si>
  <si>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</si>
  <si>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</si>
  <si>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</si>
  <si>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</si>
  <si>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</si>
  <si>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</si>
  <si>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</si>
  <si>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</si>
  <si>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</si>
  <si>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</si>
  <si>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</si>
  <si>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</si>
  <si>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</si>
  <si>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</si>
  <si>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</si>
  <si>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</si>
  <si>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</si>
  <si>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</si>
  <si>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</si>
  <si>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</si>
  <si>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</si>
  <si>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</si>
  <si>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</si>
  <si>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</si>
  <si>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</si>
  <si>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</si>
  <si>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</si>
  <si>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</si>
  <si>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</si>
  <si>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</si>
  <si>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</si>
  <si>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</si>
  <si>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</si>
  <si>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</si>
  <si>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</si>
  <si>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</si>
  <si>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</si>
  <si>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</si>
  <si>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</si>
  <si>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</si>
  <si>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</si>
  <si>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</si>
  <si>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</si>
  <si>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</si>
  <si>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</si>
  <si>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</si>
  <si>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</si>
  <si>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</si>
  <si>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</si>
  <si>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</si>
  <si>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</si>
  <si>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</si>
  <si>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</si>
  <si>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</si>
  <si>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</si>
  <si>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</si>
  <si>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</si>
  <si>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</si>
  <si>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</si>
  <si>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</si>
  <si>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</si>
  <si>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</si>
  <si>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</si>
  <si>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</si>
  <si>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</si>
  <si>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</si>
  <si>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</si>
  <si>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</si>
  <si>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</si>
  <si>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</si>
  <si>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</si>
  <si>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</si>
  <si>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</si>
  <si>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</si>
  <si>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</si>
  <si>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</si>
  <si>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</si>
  <si>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</si>
  <si>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</si>
  <si>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</si>
  <si>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</si>
  <si>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</si>
  <si>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</si>
  <si>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</si>
  <si>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</si>
  <si>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</si>
  <si>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</si>
  <si>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</si>
  <si>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</si>
  <si>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</si>
  <si>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</si>
  <si>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</si>
  <si>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</si>
  <si>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</si>
  <si>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</si>
  <si>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</si>
  <si>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</si>
  <si>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</si>
  <si>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</si>
  <si>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</si>
  <si>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</si>
  <si>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</si>
  <si>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</si>
  <si>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</si>
  <si>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</si>
  <si>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</si>
  <si>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</si>
  <si>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</si>
  <si>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</si>
  <si>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</si>
  <si>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</si>
  <si>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</si>
  <si>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</si>
  <si>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</si>
  <si>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</si>
  <si>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</si>
  <si>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</si>
  <si>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</si>
  <si>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</si>
  <si>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</si>
  <si>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</si>
  <si>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</si>
  <si>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</si>
  <si>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</si>
  <si>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</si>
  <si>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</si>
  <si>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</si>
  <si>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</si>
  <si>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</si>
  <si>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</si>
  <si>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</si>
  <si>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</si>
  <si>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</si>
  <si>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</si>
  <si>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</si>
  <si>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</si>
  <si>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</si>
  <si>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</si>
  <si>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</si>
  <si>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</si>
  <si>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</si>
  <si>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</si>
  <si>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</si>
  <si>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</si>
  <si>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</si>
  <si>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</si>
  <si>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</si>
  <si>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</si>
  <si>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</si>
  <si>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</si>
  <si>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</si>
  <si>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</si>
  <si>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</si>
  <si>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</si>
  <si>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</si>
  <si>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</si>
  <si>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</si>
  <si>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</si>
  <si>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</si>
  <si>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</si>
  <si>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</si>
  <si>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</si>
  <si>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</si>
  <si>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</si>
  <si>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</si>
  <si>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</si>
  <si>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</si>
  <si>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</si>
  <si>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</si>
  <si>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</si>
  <si>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</si>
  <si>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</si>
  <si>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</si>
  <si>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</si>
  <si>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</si>
  <si>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</si>
  <si>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</si>
  <si>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</si>
  <si>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</si>
  <si>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</si>
  <si>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</si>
  <si>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</si>
  <si>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</si>
  <si>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</si>
  <si>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</si>
  <si>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</si>
  <si>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</si>
  <si>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</si>
  <si>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</si>
  <si>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</si>
  <si>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</si>
  <si>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</si>
  <si>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</si>
  <si>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</si>
  <si>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</si>
  <si>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</si>
  <si>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</si>
  <si>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</si>
  <si>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</si>
  <si>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</si>
  <si>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</si>
  <si>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</si>
  <si>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</si>
  <si>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</si>
  <si>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</si>
  <si>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</si>
  <si>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</si>
  <si>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</si>
  <si>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</si>
  <si>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</si>
  <si>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</si>
  <si>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</si>
  <si>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</si>
  <si>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</si>
  <si>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</si>
  <si>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</si>
  <si>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</si>
  <si>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</si>
  <si>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</si>
  <si>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</si>
  <si>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</si>
  <si>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</si>
  <si>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</si>
  <si>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</si>
  <si>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</si>
  <si>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</si>
  <si>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</si>
  <si>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</si>
  <si>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</si>
  <si>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</si>
  <si>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</si>
  <si>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</si>
  <si>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</si>
  <si>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</si>
  <si>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</si>
  <si>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</si>
  <si>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</si>
  <si>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</si>
  <si>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</si>
  <si>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</si>
  <si>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</si>
  <si>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</si>
  <si>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</si>
  <si>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</si>
  <si>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</si>
  <si>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</si>
  <si>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</si>
  <si>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</si>
  <si>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</si>
  <si>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</si>
  <si>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</si>
  <si>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</si>
  <si>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</si>
  <si>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</si>
  <si>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</si>
  <si>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</si>
  <si>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</si>
  <si>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</si>
  <si>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</si>
  <si>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</si>
  <si>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</si>
  <si>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</si>
  <si>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</si>
  <si>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</si>
  <si>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</si>
  <si>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</si>
  <si>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</si>
  <si>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</si>
  <si>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</si>
  <si>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</si>
  <si>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</si>
  <si>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</si>
  <si>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</si>
  <si>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</si>
  <si>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</si>
  <si>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</si>
  <si>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</si>
  <si>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</si>
  <si>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</si>
  <si>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</si>
  <si>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</si>
  <si>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</si>
  <si>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</si>
  <si>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</si>
  <si>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</si>
  <si>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</si>
  <si>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</si>
  <si>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</si>
  <si>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</si>
  <si>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</si>
  <si>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</si>
  <si>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</si>
  <si>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</si>
  <si>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</si>
  <si>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</si>
  <si>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</si>
  <si>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</si>
  <si>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</si>
  <si>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</si>
  <si>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</si>
  <si>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</si>
  <si>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</si>
  <si>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</si>
  <si>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</si>
  <si>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</si>
  <si>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</si>
  <si>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</si>
  <si>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</si>
  <si>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</si>
  <si>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</si>
  <si>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</si>
  <si>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</si>
  <si>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</si>
  <si>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</si>
  <si>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</si>
  <si>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</si>
  <si>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</si>
  <si>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</si>
  <si>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</si>
  <si>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</si>
  <si>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</si>
  <si>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</si>
  <si>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</si>
  <si>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</si>
  <si>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</si>
  <si>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</si>
  <si>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</si>
  <si>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</si>
  <si>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</si>
  <si>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</si>
  <si>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</si>
  <si>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</si>
  <si>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</si>
  <si>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</si>
  <si>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</si>
  <si>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</si>
  <si>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</si>
  <si>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</si>
  <si>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</si>
  <si>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</si>
  <si>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</si>
  <si>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</si>
  <si>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</si>
  <si>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</si>
  <si>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</si>
  <si>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</si>
  <si>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</si>
  <si>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</si>
  <si>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</si>
  <si>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</si>
  <si>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</si>
  <si>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</si>
  <si>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</si>
  <si>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</si>
  <si>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</si>
  <si>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</si>
  <si>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</si>
  <si>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</si>
  <si>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</si>
  <si>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</si>
  <si>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</si>
  <si>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</si>
  <si>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</si>
  <si>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</si>
  <si>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</si>
  <si>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</si>
  <si>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</si>
  <si>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</si>
  <si>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</si>
  <si>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</si>
  <si>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</si>
  <si>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</si>
  <si>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</si>
  <si>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</si>
  <si>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</si>
  <si>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</si>
  <si>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</si>
  <si>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</si>
  <si>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</si>
  <si>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</si>
  <si>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</si>
  <si>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</si>
  <si>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</si>
  <si>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</si>
  <si>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</si>
  <si>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</si>
  <si>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</si>
  <si>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</si>
  <si>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</si>
  <si>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</si>
  <si>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</si>
  <si>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</si>
  <si>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</si>
  <si>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</si>
  <si>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</si>
  <si>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</si>
  <si>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</si>
  <si>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</si>
  <si>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</si>
  <si>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</si>
  <si>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</si>
  <si>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</si>
  <si>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</si>
  <si>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</si>
  <si>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</si>
  <si>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</si>
  <si>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</si>
  <si>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</si>
  <si>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</si>
  <si>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</si>
  <si>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</si>
  <si>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</si>
  <si>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</si>
  <si>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</si>
  <si>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</si>
  <si>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</si>
  <si>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</si>
  <si>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</si>
  <si>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</si>
  <si>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</si>
  <si>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</si>
  <si>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</si>
  <si>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</si>
  <si>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</si>
  <si>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</si>
  <si>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</si>
  <si>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</si>
  <si>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</si>
  <si>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</si>
  <si>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</si>
  <si>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</si>
  <si>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</si>
  <si>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</si>
  <si>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</si>
  <si>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</si>
  <si>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</si>
  <si>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</si>
  <si>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</si>
  <si>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</si>
  <si>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</si>
  <si>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</si>
  <si>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</si>
  <si>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</si>
  <si>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</si>
  <si>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</si>
  <si>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</si>
  <si>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</si>
  <si>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</si>
  <si>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</si>
  <si>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</si>
  <si>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</si>
  <si>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</si>
  <si>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</si>
  <si>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</si>
  <si>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</si>
  <si>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</si>
  <si>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</si>
  <si>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</si>
  <si>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</si>
  <si>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</si>
  <si>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</si>
  <si>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</si>
  <si>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</si>
  <si>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</si>
  <si>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</si>
  <si>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</si>
  <si>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</si>
  <si>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</si>
  <si>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</si>
  <si>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</si>
  <si>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</si>
  <si>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</si>
  <si>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</si>
  <si>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</si>
  <si>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</si>
  <si>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</si>
  <si>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</si>
  <si>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</si>
  <si>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</si>
  <si>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</si>
  <si>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</si>
  <si>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</si>
  <si>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</si>
  <si>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</si>
  <si>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</si>
  <si>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</si>
  <si>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</si>
  <si>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</si>
  <si>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</si>
  <si>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</si>
  <si>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</si>
  <si>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</si>
  <si>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</si>
  <si>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</si>
  <si>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</si>
  <si>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</si>
  <si>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</si>
  <si>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</si>
  <si>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</si>
  <si>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</si>
  <si>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</si>
  <si>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</si>
  <si>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</si>
  <si>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</si>
  <si>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</si>
  <si>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</si>
  <si>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</si>
  <si>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</si>
  <si>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</si>
  <si>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</si>
  <si>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</si>
  <si>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</si>
  <si>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</si>
  <si>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</si>
  <si>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</si>
  <si>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</si>
  <si>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</si>
  <si>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</si>
  <si>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</si>
  <si>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</si>
  <si>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</si>
  <si>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</si>
  <si>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</si>
  <si>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</si>
  <si>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</si>
  <si>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</si>
  <si>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</si>
  <si>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</si>
  <si>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</si>
  <si>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</si>
  <si>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</si>
  <si>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</si>
  <si>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</si>
  <si>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</si>
  <si>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</si>
  <si>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</si>
  <si>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</si>
  <si>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</si>
  <si>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</si>
  <si>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</si>
  <si>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</si>
  <si>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</si>
  <si>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</si>
  <si>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</si>
  <si>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</si>
  <si>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</si>
  <si>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</si>
  <si>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</si>
  <si>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</si>
  <si>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</si>
  <si>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</si>
  <si>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</si>
  <si>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</si>
  <si>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</si>
  <si>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</si>
  <si>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</si>
  <si>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</si>
  <si>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</si>
  <si>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</si>
  <si>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</si>
  <si>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</si>
  <si>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</si>
  <si>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</si>
  <si>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</si>
  <si>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</si>
  <si>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</si>
  <si>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</si>
  <si>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</si>
  <si>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</si>
  <si>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</si>
  <si>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</si>
  <si>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</si>
  <si>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</si>
  <si>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</si>
  <si>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</si>
  <si>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</si>
  <si>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</si>
  <si>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</si>
  <si>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</si>
  <si>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</si>
  <si>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</si>
  <si>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</si>
  <si>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</si>
  <si>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</si>
  <si>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</si>
  <si>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</si>
  <si>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</si>
  <si>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</si>
  <si>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</si>
  <si>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</si>
  <si>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</si>
  <si>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</si>
  <si>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</si>
  <si>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</si>
  <si>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</si>
  <si>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</si>
  <si>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</si>
  <si>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</si>
  <si>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</si>
  <si>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</si>
  <si>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</si>
  <si>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</si>
  <si>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</si>
  <si>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</si>
  <si>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</si>
  <si>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</si>
  <si>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</si>
  <si>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</si>
  <si>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</si>
  <si>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</si>
  <si>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</si>
  <si>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</si>
  <si>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</si>
  <si>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</si>
  <si>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</si>
  <si>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</si>
  <si>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</si>
  <si>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</si>
  <si>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</si>
  <si>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</si>
  <si>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</si>
  <si>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</si>
  <si>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</si>
  <si>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</si>
  <si>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</si>
  <si>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</si>
  <si>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</si>
  <si>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</si>
  <si>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</si>
  <si>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</si>
  <si>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</si>
  <si>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</si>
  <si>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</si>
  <si>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</si>
  <si>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</si>
  <si>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</si>
  <si>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</si>
  <si>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</si>
  <si>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</si>
  <si>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</si>
  <si>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</si>
  <si>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</si>
  <si>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</si>
  <si>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</si>
  <si>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</si>
  <si>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</si>
  <si>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</si>
  <si>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</si>
  <si>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</si>
  <si>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</si>
  <si>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</si>
  <si>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</si>
  <si>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</si>
  <si>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</si>
  <si>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</si>
  <si>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</si>
  <si>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</si>
  <si>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</si>
  <si>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</si>
  <si>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</si>
  <si>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</si>
  <si>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</si>
  <si>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</si>
  <si>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</si>
  <si>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</si>
  <si>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</si>
  <si>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</si>
  <si>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</si>
  <si>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</si>
  <si>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</si>
  <si>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</si>
  <si>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</si>
  <si>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</si>
  <si>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</si>
  <si>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</si>
  <si>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</si>
  <si>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</si>
  <si>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</si>
  <si>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</si>
  <si>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</si>
  <si>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</si>
  <si>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</si>
  <si>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</si>
  <si>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</si>
  <si>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</si>
  <si>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</si>
  <si>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</si>
  <si>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</si>
  <si>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</si>
  <si>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</si>
  <si>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</si>
  <si>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</si>
  <si>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</si>
  <si>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</si>
  <si>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</si>
  <si>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</si>
  <si>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</si>
  <si>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</si>
  <si>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</si>
  <si>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</si>
  <si>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</si>
  <si>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</si>
  <si>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</si>
  <si>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</si>
  <si>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</si>
  <si>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</si>
  <si>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</si>
  <si>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</si>
  <si>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</si>
  <si>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</si>
  <si>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</si>
  <si>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</si>
  <si>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</si>
  <si>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</si>
  <si>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</si>
  <si>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</si>
  <si>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</si>
  <si>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</si>
  <si>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</si>
  <si>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</si>
  <si>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</si>
  <si>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</si>
  <si>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</si>
  <si>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</si>
  <si>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</si>
  <si>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</si>
  <si>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</si>
  <si>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</si>
  <si>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</si>
  <si>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</si>
  <si>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</si>
  <si>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</si>
  <si>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</si>
  <si>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</si>
  <si>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</si>
  <si>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</si>
  <si>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</si>
  <si>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</si>
  <si>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</si>
  <si>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</si>
  <si>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</si>
  <si>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</si>
  <si>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</si>
  <si>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</si>
  <si>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</si>
  <si>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</si>
  <si>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</si>
  <si>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</si>
  <si>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</si>
  <si>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</si>
  <si>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</si>
  <si>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</si>
  <si>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</si>
  <si>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</si>
  <si>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</si>
  <si>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</si>
  <si>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</si>
  <si>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</si>
  <si>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</si>
  <si>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</si>
  <si>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</si>
  <si>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</si>
  <si>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</si>
  <si>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</si>
  <si>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</si>
  <si>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</si>
  <si>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</si>
  <si>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</si>
  <si>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</si>
  <si>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</si>
  <si>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</si>
  <si>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</si>
  <si>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</si>
  <si>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</si>
  <si>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</si>
  <si>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</si>
  <si>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</si>
  <si>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</si>
  <si>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</si>
  <si>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</si>
  <si>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</si>
  <si>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</si>
  <si>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</si>
  <si>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</si>
  <si>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</si>
  <si>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</si>
  <si>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</si>
  <si>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</si>
  <si>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</si>
  <si>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</si>
  <si>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</si>
  <si>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</si>
  <si>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</si>
  <si>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</si>
  <si>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</si>
  <si>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</si>
  <si>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</si>
  <si>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</si>
  <si>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</si>
  <si>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</si>
  <si>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</si>
  <si>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</si>
  <si>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</si>
  <si>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</si>
  <si>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</si>
  <si>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</si>
  <si>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</si>
  <si>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</si>
  <si>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</si>
  <si>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</si>
  <si>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</si>
  <si>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</si>
  <si>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</si>
  <si>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</si>
  <si>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</si>
  <si>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</si>
  <si>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</si>
  <si>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</si>
  <si>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</si>
  <si>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</si>
  <si>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</si>
  <si>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</si>
  <si>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</si>
  <si>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</si>
  <si>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</si>
  <si>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</si>
  <si>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</si>
  <si>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</si>
  <si>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</si>
  <si>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</si>
  <si>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</si>
  <si>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</si>
  <si>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</si>
  <si>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</si>
  <si>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</si>
  <si>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</si>
  <si>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</si>
  <si>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</si>
  <si>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</si>
  <si>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</si>
  <si>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</si>
  <si>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</si>
  <si>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</si>
  <si>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</si>
  <si>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</si>
  <si>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</si>
  <si>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</si>
  <si>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</si>
  <si>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</si>
  <si>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</si>
  <si>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</si>
  <si>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</si>
  <si>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</si>
  <si>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</si>
  <si>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</si>
  <si>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</si>
  <si>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</si>
  <si>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</si>
  <si>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</si>
  <si>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</si>
  <si>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</si>
  <si>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</si>
  <si>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</si>
  <si>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</si>
  <si>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</si>
  <si>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</si>
  <si>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</si>
  <si>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</si>
  <si>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</si>
  <si>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</si>
  <si>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</si>
  <si>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</si>
  <si>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</si>
  <si>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</si>
  <si>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</si>
  <si>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</si>
  <si>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</si>
  <si>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</si>
  <si>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</si>
  <si>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</si>
  <si>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</si>
  <si>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</si>
  <si>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</si>
  <si>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</si>
  <si>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</si>
  <si>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</si>
  <si>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</si>
  <si>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</si>
  <si>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</si>
  <si>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</si>
  <si>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</si>
  <si>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</si>
  <si>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</si>
  <si>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</si>
  <si>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</si>
  <si>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</si>
  <si>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</si>
  <si>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</si>
  <si>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</si>
  <si>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</si>
  <si>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</si>
  <si>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</si>
  <si>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</si>
  <si>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</si>
  <si>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</si>
  <si>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</si>
  <si>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</si>
  <si>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</si>
  <si>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</si>
  <si>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</si>
  <si>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</si>
  <si>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</si>
  <si>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</si>
  <si>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</si>
  <si>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</si>
  <si>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</si>
  <si>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</si>
  <si>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</si>
  <si>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</si>
  <si>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</si>
  <si>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</si>
  <si>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</si>
  <si>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</si>
  <si>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</si>
  <si>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</si>
  <si>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</si>
  <si>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</si>
  <si>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</si>
  <si>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</si>
  <si>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</si>
  <si>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</si>
  <si>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</si>
  <si>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</si>
  <si>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</si>
  <si>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</si>
  <si>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</si>
  <si>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</si>
  <si>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</si>
  <si>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</si>
  <si>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</si>
  <si>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</si>
  <si>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</si>
  <si>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</si>
  <si>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</si>
  <si>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</si>
  <si>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</si>
  <si>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</si>
  <si>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</si>
  <si>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</si>
  <si>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</si>
  <si>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</si>
  <si>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</si>
  <si>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</si>
  <si>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</si>
  <si>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</si>
  <si>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</si>
  <si>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</si>
  <si>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</si>
  <si>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</si>
  <si>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</si>
  <si>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</si>
  <si>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</si>
  <si>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</si>
  <si>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</si>
  <si>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</si>
  <si>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</si>
  <si>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</si>
  <si>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</si>
  <si>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</si>
  <si>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</si>
  <si>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</si>
  <si>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</si>
  <si>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</si>
  <si>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</si>
  <si>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</si>
  <si>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</si>
  <si>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</si>
  <si>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</si>
  <si>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</si>
  <si>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</si>
  <si>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</si>
  <si>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</si>
  <si>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</si>
  <si>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</si>
  <si>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</si>
  <si>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</si>
  <si>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</si>
  <si>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</si>
  <si>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</si>
  <si>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</si>
  <si>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</si>
  <si>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</si>
  <si>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</si>
  <si>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</si>
  <si>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</si>
  <si>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</si>
  <si>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</si>
  <si>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</si>
  <si>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</si>
  <si>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</si>
  <si>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</si>
  <si>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</si>
  <si>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</si>
  <si>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</si>
  <si>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</si>
  <si>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</si>
  <si>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</si>
  <si>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</si>
  <si>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</si>
  <si>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</si>
  <si>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</si>
  <si>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</si>
  <si>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</si>
  <si>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</si>
  <si>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</si>
  <si>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</si>
  <si>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</si>
  <si>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</si>
  <si>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</si>
  <si>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</si>
  <si>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</si>
  <si>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</si>
  <si>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</si>
  <si>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</si>
  <si>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</si>
  <si>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</si>
  <si>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</si>
  <si>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</si>
  <si>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</si>
  <si>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</si>
  <si>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</si>
  <si>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</si>
  <si>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</si>
  <si>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</si>
  <si>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</si>
  <si>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</si>
  <si>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</si>
  <si>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</si>
  <si>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</si>
  <si>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</si>
  <si>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</si>
  <si>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</si>
  <si>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</si>
  <si>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</si>
  <si>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</si>
  <si>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</si>
  <si>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</si>
  <si>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</si>
  <si>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</si>
  <si>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</si>
  <si>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</si>
  <si>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</si>
  <si>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</si>
  <si>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</si>
  <si>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</si>
  <si>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</si>
  <si>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</si>
  <si>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</si>
  <si>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</si>
  <si>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</si>
  <si>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</si>
  <si>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</si>
  <si>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</si>
  <si>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</si>
  <si>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</si>
  <si>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</si>
  <si>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</si>
  <si>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</si>
  <si>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</si>
  <si>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</si>
  <si>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</si>
  <si>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</si>
  <si>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</si>
  <si>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</si>
  <si>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</si>
  <si>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</si>
  <si>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</si>
  <si>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</si>
  <si>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</si>
  <si>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</si>
  <si>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</si>
  <si>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</si>
  <si>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</si>
  <si>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</si>
  <si>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</si>
  <si>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</si>
  <si>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</si>
  <si>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</si>
  <si>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</si>
  <si>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</si>
  <si>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</si>
  <si>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</si>
  <si>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</si>
  <si>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</si>
  <si>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</si>
  <si>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</si>
  <si>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</si>
  <si>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</si>
  <si>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</si>
  <si>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</si>
  <si>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</si>
  <si>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</si>
  <si>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</si>
  <si>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</si>
  <si>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</si>
  <si>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</si>
  <si>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</si>
  <si>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</si>
  <si>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</si>
  <si>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</si>
  <si>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</si>
  <si>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</si>
  <si>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</si>
  <si>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</si>
  <si>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</si>
  <si>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</si>
  <si>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</si>
  <si>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</si>
  <si>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</si>
  <si>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</si>
  <si>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</si>
  <si>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</si>
  <si>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</si>
  <si>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</si>
  <si>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</si>
  <si>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</si>
  <si>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</si>
  <si>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</si>
  <si>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</si>
  <si>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</si>
  <si>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</si>
  <si>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</si>
  <si>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</si>
  <si>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</si>
  <si>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</si>
  <si>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</si>
  <si>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</si>
  <si>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</si>
  <si>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</si>
  <si>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</si>
  <si>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</si>
  <si>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</si>
  <si>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</si>
  <si>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</si>
  <si>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</si>
  <si>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</si>
  <si>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</si>
  <si>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</si>
  <si>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</si>
  <si>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</si>
  <si>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</si>
  <si>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</si>
  <si>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</si>
  <si>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</si>
  <si>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</si>
  <si>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</si>
  <si>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</si>
  <si>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</si>
  <si>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</si>
  <si>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</si>
  <si>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</si>
  <si>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</si>
  <si>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</si>
  <si>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</si>
  <si>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</si>
  <si>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</si>
  <si>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</si>
  <si>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</si>
  <si>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</si>
  <si>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</si>
  <si>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</si>
  <si>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</si>
  <si>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</si>
  <si>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</si>
  <si>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</si>
  <si>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</si>
  <si>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</si>
  <si>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</si>
  <si>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</si>
  <si>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</si>
  <si>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</si>
  <si>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</si>
  <si>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</si>
  <si>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</si>
  <si>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</si>
  <si>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</si>
  <si>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</si>
  <si>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</si>
  <si>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</si>
  <si>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</si>
  <si>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</si>
  <si>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</si>
  <si>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</si>
  <si>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</si>
  <si>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</si>
  <si>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</si>
  <si>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</si>
  <si>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</si>
  <si>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</si>
  <si>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</si>
  <si>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</si>
  <si>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</si>
  <si>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</si>
  <si>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</si>
  <si>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</si>
  <si>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</si>
  <si>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</si>
  <si>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</si>
  <si>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</si>
  <si>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</si>
  <si>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</si>
  <si>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</si>
  <si>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</si>
  <si>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</si>
  <si>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</si>
  <si>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</si>
  <si>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</si>
  <si>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</si>
  <si>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</si>
  <si>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</si>
  <si>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</si>
  <si>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</si>
  <si>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</si>
  <si>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</si>
  <si>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</si>
  <si>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</si>
  <si>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</si>
  <si>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</si>
  <si>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</si>
  <si>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</si>
  <si>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</si>
  <si>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</si>
  <si>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</si>
  <si>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</si>
  <si>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</si>
  <si>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</si>
  <si>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</si>
  <si>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</si>
  <si>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</si>
  <si>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</si>
  <si>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</si>
  <si>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</si>
  <si>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</si>
  <si>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</si>
  <si>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</si>
  <si>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</si>
  <si>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</si>
  <si>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</si>
  <si>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</si>
  <si>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</si>
  <si>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</si>
  <si>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</si>
  <si>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</si>
  <si>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</si>
  <si>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</si>
  <si>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</si>
  <si>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</si>
  <si>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</si>
  <si>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</si>
  <si>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</si>
  <si>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</si>
  <si>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</si>
  <si>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</si>
  <si>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</si>
  <si>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</si>
  <si>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</si>
  <si>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</si>
  <si>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</si>
  <si>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</si>
  <si>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</si>
  <si>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</si>
  <si>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</si>
  <si>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</si>
  <si>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</si>
  <si>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</si>
  <si>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</si>
  <si>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</si>
  <si>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</si>
  <si>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</si>
  <si>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</si>
  <si>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</si>
  <si>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</si>
  <si>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</si>
  <si>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</si>
  <si>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</si>
  <si>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</si>
  <si>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</si>
  <si>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</si>
  <si>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</si>
  <si>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</si>
  <si>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</si>
  <si>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</si>
  <si>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</si>
  <si>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</si>
  <si>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</si>
  <si>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</si>
  <si>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</si>
  <si>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</si>
  <si>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</si>
  <si>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</si>
  <si>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</si>
  <si>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</si>
  <si>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</si>
  <si>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</si>
  <si>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</si>
  <si>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</si>
  <si>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</si>
  <si>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</si>
  <si>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</si>
  <si>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</si>
  <si>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</si>
  <si>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</si>
  <si>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</si>
  <si>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</si>
  <si>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</si>
  <si>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</si>
  <si>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</si>
  <si>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</si>
  <si>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</si>
  <si>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</si>
  <si>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</si>
  <si>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</si>
  <si>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</si>
  <si>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</si>
  <si>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</si>
  <si>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</si>
  <si>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</si>
  <si>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</si>
  <si>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</si>
  <si>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</si>
  <si>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</si>
  <si>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</si>
  <si>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</si>
  <si>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</si>
  <si>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</si>
  <si>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</si>
  <si>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</si>
  <si>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</si>
  <si>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</si>
  <si>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</si>
  <si>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</si>
  <si>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</si>
  <si>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</si>
  <si>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</si>
  <si>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</si>
  <si>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</si>
  <si>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</si>
  <si>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</si>
  <si>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</si>
  <si>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</si>
  <si>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</si>
  <si>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</si>
  <si>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</si>
  <si>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</si>
  <si>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</si>
  <si>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</si>
  <si>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</si>
  <si>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</si>
  <si>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</si>
  <si>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</si>
  <si>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</si>
  <si>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</si>
  <si>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</si>
  <si>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</si>
  <si>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</si>
  <si>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</si>
  <si>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</si>
  <si>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</si>
  <si>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</si>
  <si>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</si>
  <si>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</si>
  <si>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</si>
  <si>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</si>
  <si>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</si>
  <si>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</si>
  <si>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</si>
  <si>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</si>
  <si>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</si>
  <si>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</si>
  <si>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</si>
  <si>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</si>
  <si>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</si>
  <si>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</si>
  <si>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</si>
  <si>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</si>
  <si>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</si>
  <si>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</si>
  <si>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</si>
  <si>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</si>
  <si>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</si>
  <si>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</si>
  <si>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</si>
  <si>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</si>
  <si>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</si>
  <si>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</si>
  <si>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</si>
  <si>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</si>
  <si>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</si>
  <si>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</si>
  <si>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</si>
  <si>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</si>
  <si>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</si>
  <si>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</si>
  <si>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</si>
  <si>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</si>
  <si>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</si>
  <si>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</si>
  <si>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</si>
  <si>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</si>
  <si>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</si>
  <si>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</si>
  <si>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</si>
  <si>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</si>
  <si>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</si>
  <si>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</si>
  <si>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</si>
  <si>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</si>
  <si>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</si>
  <si>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</si>
  <si>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</si>
  <si>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</si>
  <si>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</si>
  <si>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</si>
  <si>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</si>
  <si>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</si>
  <si>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</si>
  <si>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</si>
  <si>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</si>
  <si>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</si>
  <si>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</si>
  <si>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</si>
  <si>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</si>
  <si>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</si>
  <si>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</si>
  <si>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</si>
  <si>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</si>
  <si>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</si>
  <si>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</si>
  <si>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</si>
  <si>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</si>
  <si>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</si>
  <si>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</si>
  <si>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</si>
  <si>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</si>
  <si>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</si>
  <si>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</si>
  <si>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</si>
  <si>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</si>
  <si>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</si>
  <si>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</si>
  <si>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</si>
  <si>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</si>
  <si>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</si>
  <si>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</si>
  <si>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</si>
  <si>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</si>
  <si>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</si>
  <si>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</si>
  <si>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</si>
  <si>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</si>
  <si>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</si>
  <si>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</si>
  <si>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</si>
  <si>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</si>
  <si>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</si>
  <si>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</si>
  <si>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</si>
  <si>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</si>
  <si>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</si>
  <si>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</si>
  <si>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</si>
  <si>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</si>
  <si>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</si>
  <si>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</si>
  <si>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</si>
  <si>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</si>
  <si>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</si>
  <si>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</si>
  <si>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</si>
  <si>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</si>
  <si>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</si>
  <si>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</si>
  <si>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</si>
  <si>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</si>
  <si>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</si>
  <si>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</si>
  <si>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</si>
  <si>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</si>
  <si>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</si>
  <si>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</si>
  <si>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</si>
  <si>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</si>
  <si>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</si>
  <si>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</si>
  <si>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</si>
  <si>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</si>
  <si>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</si>
  <si>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</si>
  <si>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</si>
  <si>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</si>
  <si>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</si>
  <si>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</si>
  <si>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</si>
  <si>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</si>
  <si>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</si>
  <si>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</si>
  <si>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</si>
  <si>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</si>
  <si>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</si>
  <si>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</si>
  <si>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</si>
  <si>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</si>
  <si>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</si>
  <si>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</si>
  <si>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</si>
  <si>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</si>
  <si>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</si>
  <si>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</si>
  <si>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</si>
  <si>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</si>
  <si>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</si>
  <si>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</si>
  <si>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</si>
  <si>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</si>
  <si>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</si>
  <si>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</si>
  <si>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</si>
  <si>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</si>
  <si>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</si>
  <si>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</si>
  <si>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</si>
  <si>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</si>
  <si>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</si>
  <si>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</si>
  <si>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</si>
  <si>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</si>
  <si>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</si>
  <si>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</si>
  <si>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</si>
  <si>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</si>
  <si>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</si>
  <si>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</si>
  <si>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</si>
  <si>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</si>
  <si>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</si>
  <si>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</si>
  <si>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</si>
  <si>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</si>
  <si>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</si>
  <si>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</si>
  <si>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</si>
  <si>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</si>
  <si>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</si>
  <si>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</si>
  <si>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</si>
  <si>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</si>
  <si>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</si>
  <si>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</si>
  <si>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</si>
  <si>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</si>
  <si>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</si>
  <si>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</si>
  <si>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</si>
  <si>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</si>
  <si>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</si>
  <si>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</si>
  <si>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</si>
  <si>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</si>
  <si>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</si>
  <si>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</si>
  <si>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</si>
  <si>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</si>
  <si>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</si>
  <si>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</si>
  <si>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</si>
  <si>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</si>
  <si>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</si>
  <si>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</si>
  <si>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</si>
  <si>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</si>
  <si>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</si>
  <si>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</si>
  <si>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</si>
  <si>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</si>
  <si>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</si>
  <si>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</si>
  <si>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</si>
  <si>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</si>
  <si>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</si>
  <si>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</si>
  <si>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</si>
  <si>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</si>
  <si>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</si>
  <si>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</si>
  <si>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</si>
  <si>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</si>
  <si>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</si>
  <si>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</si>
  <si>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</si>
  <si>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</si>
  <si>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</si>
  <si>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</si>
  <si>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</si>
  <si>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</si>
  <si>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</si>
  <si>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</si>
  <si>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</si>
  <si>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</si>
  <si>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</si>
  <si>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</si>
  <si>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</si>
  <si>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</si>
  <si>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</si>
  <si>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</si>
  <si>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</si>
  <si>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</si>
  <si>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</si>
  <si>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</si>
  <si>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</si>
  <si>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</si>
  <si>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</si>
  <si>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</si>
  <si>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</si>
  <si>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</si>
  <si>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</si>
  <si>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</si>
  <si>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</si>
  <si>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</si>
  <si>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</si>
  <si>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</si>
  <si>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</si>
  <si>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</si>
  <si>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</si>
  <si>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</si>
  <si>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</si>
  <si>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</si>
  <si>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</si>
  <si>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</si>
  <si>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</si>
  <si>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</si>
  <si>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</si>
  <si>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</si>
  <si>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</si>
  <si>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</si>
  <si>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</si>
  <si>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</si>
  <si>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</si>
  <si>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</si>
  <si>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</si>
  <si>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</si>
  <si>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</si>
  <si>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</si>
  <si>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</si>
  <si>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</si>
  <si>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</si>
  <si>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</si>
  <si>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</si>
  <si>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</si>
  <si>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</si>
  <si>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</si>
  <si>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</si>
  <si>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</si>
  <si>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</si>
  <si>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</si>
  <si>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</si>
  <si>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</si>
  <si>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</si>
  <si>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</si>
  <si>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</si>
  <si>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</si>
  <si>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</si>
  <si>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</si>
  <si>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</si>
  <si>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</si>
  <si>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</si>
  <si>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</si>
  <si>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</si>
  <si>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</si>
  <si>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</si>
  <si>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</si>
  <si>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</si>
  <si>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</si>
  <si>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</si>
  <si>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</si>
  <si>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</si>
  <si>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</si>
  <si>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</si>
  <si>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</si>
  <si>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</si>
  <si>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</si>
  <si>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</si>
  <si>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</si>
  <si>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</si>
  <si>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</si>
  <si>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</si>
  <si>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</si>
  <si>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</si>
  <si>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</si>
  <si>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</si>
  <si>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</si>
  <si>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</si>
  <si>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</si>
  <si>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</si>
  <si>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</si>
  <si>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</si>
  <si>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</si>
  <si>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</si>
  <si>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</si>
  <si>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</si>
  <si>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</si>
  <si>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</si>
  <si>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</si>
  <si>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</si>
  <si>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</si>
  <si>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</si>
  <si>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</si>
  <si>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</si>
  <si>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</si>
  <si>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</si>
  <si>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</si>
  <si>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</si>
  <si>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</si>
  <si>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</si>
  <si>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</si>
  <si>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</si>
  <si>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</si>
  <si>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</si>
  <si>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</si>
  <si>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</si>
  <si>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</si>
  <si>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</si>
  <si>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</si>
  <si>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</si>
  <si>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</si>
  <si>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</si>
  <si>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</si>
  <si>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</si>
  <si>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</si>
  <si>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</si>
  <si>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</si>
  <si>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</si>
  <si>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</si>
  <si>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</si>
  <si>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</si>
  <si>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</si>
  <si>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</si>
  <si>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</si>
  <si>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</si>
  <si>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</si>
  <si>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</si>
  <si>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</si>
  <si>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</si>
  <si>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</si>
  <si>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</si>
  <si>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</si>
  <si>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</si>
  <si>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</si>
  <si>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</si>
  <si>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</si>
  <si>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</si>
  <si>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</si>
  <si>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</si>
  <si>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</si>
  <si>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</si>
  <si>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</si>
  <si>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</si>
  <si>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</si>
  <si>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</si>
  <si>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</si>
  <si>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</si>
  <si>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</si>
  <si>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</si>
  <si>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</si>
  <si>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</si>
  <si>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</si>
  <si>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</si>
  <si>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</si>
  <si>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</si>
  <si>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</si>
  <si>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</si>
  <si>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</si>
  <si>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</si>
  <si>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</si>
  <si>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</si>
  <si>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</si>
  <si>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</si>
  <si>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</si>
  <si>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</si>
  <si>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</si>
  <si>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</si>
  <si>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</si>
  <si>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</si>
  <si>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</si>
  <si>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</si>
  <si>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</si>
  <si>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</si>
  <si>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</si>
  <si>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</si>
  <si>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</si>
  <si>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</si>
  <si>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</si>
  <si>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</si>
  <si>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</si>
  <si>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</si>
  <si>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</si>
  <si>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</si>
  <si>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</si>
  <si>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</si>
  <si>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</si>
  <si>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</si>
  <si>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</si>
  <si>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</si>
  <si>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</si>
  <si>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</si>
  <si>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</si>
  <si>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</si>
  <si>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</si>
  <si>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</si>
  <si>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</si>
  <si>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</si>
  <si>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</si>
  <si>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</si>
  <si>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</si>
  <si>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</si>
  <si>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</si>
  <si>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</si>
  <si>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</si>
  <si>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</si>
  <si>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</si>
  <si>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</si>
  <si>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</si>
  <si>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</si>
  <si>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</si>
  <si>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</si>
  <si>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</si>
  <si>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</si>
  <si>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</si>
  <si>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</si>
  <si>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</si>
  <si>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</si>
  <si>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</si>
  <si>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</si>
  <si>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</si>
  <si>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</si>
  <si>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</si>
  <si>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</si>
  <si>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</si>
  <si>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</si>
  <si>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</si>
  <si>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</si>
  <si>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</si>
  <si>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</si>
  <si>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</si>
  <si>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</si>
  <si>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</si>
  <si>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</si>
  <si>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</si>
  <si>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</si>
  <si>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</si>
  <si>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</si>
  <si>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</si>
  <si>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</si>
  <si>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</si>
  <si>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</si>
  <si>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</si>
  <si>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</si>
  <si>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</si>
  <si>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</si>
  <si>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</si>
  <si>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</si>
  <si>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</si>
  <si>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</si>
  <si>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</si>
  <si>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</si>
  <si>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</si>
  <si>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</si>
  <si>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</si>
  <si>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</si>
  <si>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</si>
  <si>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</si>
  <si>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</si>
  <si>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</si>
  <si>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</si>
  <si>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</si>
  <si>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</si>
  <si>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</si>
  <si>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</si>
  <si>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</si>
  <si>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</si>
  <si>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</si>
  <si>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</si>
  <si>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</si>
  <si>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</si>
  <si>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</si>
  <si>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</si>
  <si>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</si>
  <si>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</si>
  <si>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</si>
  <si>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</si>
  <si>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</si>
  <si>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</si>
  <si>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</si>
  <si>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</si>
  <si>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</si>
  <si>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</si>
  <si>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</si>
  <si>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</si>
  <si>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</si>
  <si>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</si>
  <si>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</si>
  <si>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</si>
  <si>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</si>
  <si>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</si>
  <si>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</si>
  <si>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</si>
  <si>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</si>
  <si>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</si>
  <si>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</si>
  <si>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</si>
  <si>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</si>
  <si>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</si>
  <si>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</si>
  <si>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</si>
  <si>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</si>
  <si>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</si>
  <si>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</si>
  <si>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</si>
  <si>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</si>
  <si>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</si>
  <si>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</si>
  <si>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</si>
  <si>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</si>
  <si>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</si>
  <si>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</si>
  <si>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</si>
  <si>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</si>
  <si>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</si>
  <si>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</si>
  <si>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</si>
  <si>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</si>
  <si>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</si>
  <si>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</si>
  <si>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</si>
  <si>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</si>
  <si>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</si>
  <si>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</si>
  <si>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</si>
  <si>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</si>
  <si>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</si>
  <si>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</si>
  <si>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</si>
  <si>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</si>
  <si>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</si>
  <si>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</si>
  <si>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</si>
  <si>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</si>
  <si>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</si>
  <si>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</si>
  <si>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</si>
  <si>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</si>
  <si>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</si>
  <si>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</si>
  <si>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</si>
  <si>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</si>
  <si>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</si>
  <si>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</si>
  <si>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</si>
  <si>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</si>
  <si>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</si>
  <si>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</si>
  <si>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</si>
  <si>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</si>
  <si>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</si>
  <si>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</si>
  <si>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</si>
  <si>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</si>
  <si>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</si>
  <si>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</si>
  <si>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</si>
  <si>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</si>
  <si>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</si>
  <si>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</si>
  <si>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</si>
  <si>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</si>
  <si>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</si>
  <si>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</si>
  <si>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</si>
  <si>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</si>
  <si>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</si>
  <si>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</si>
  <si>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</si>
  <si>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</si>
  <si>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</si>
  <si>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</si>
  <si>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</si>
  <si>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</si>
  <si>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</si>
  <si>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</si>
  <si>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</si>
  <si>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</si>
  <si>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</si>
  <si>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</si>
  <si>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</si>
  <si>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</si>
  <si>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</si>
  <si>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</si>
  <si>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</si>
  <si>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</si>
  <si>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</si>
  <si>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</si>
  <si>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</si>
  <si>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</si>
  <si>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</si>
  <si>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</si>
  <si>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</si>
  <si>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</si>
  <si>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</si>
  <si>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</si>
  <si>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</si>
  <si>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</si>
  <si>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</si>
  <si>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</si>
  <si>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</si>
  <si>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</si>
  <si>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</si>
  <si>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</si>
  <si>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</si>
  <si>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</si>
  <si>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</si>
  <si>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</si>
  <si>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</si>
  <si>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</si>
  <si>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</si>
  <si>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</si>
  <si>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</si>
  <si>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</si>
  <si>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</si>
  <si>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</si>
  <si>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</si>
  <si>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</si>
  <si>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</si>
  <si>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</si>
  <si>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</si>
  <si>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</si>
  <si>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</si>
  <si>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</si>
  <si>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</si>
  <si>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</si>
  <si>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</si>
  <si>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</si>
  <si>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</si>
  <si>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</si>
  <si>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</si>
  <si>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</si>
  <si>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</si>
  <si>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</si>
  <si>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</si>
  <si>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</si>
  <si>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</si>
  <si>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</si>
  <si>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</si>
  <si>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</si>
  <si>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</si>
  <si>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</si>
  <si>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</si>
  <si>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</si>
  <si>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</si>
  <si>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</si>
  <si>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</si>
  <si>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</si>
  <si>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</si>
  <si>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</si>
  <si>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</si>
  <si>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</si>
  <si>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</si>
  <si>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</si>
  <si>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</si>
  <si>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</si>
  <si>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</si>
  <si>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</si>
  <si>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</si>
  <si>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</si>
  <si>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</si>
  <si>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</si>
  <si>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</si>
  <si>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</si>
  <si>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</si>
  <si>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</si>
  <si>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</si>
  <si>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</si>
  <si>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</si>
  <si>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</si>
  <si>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</si>
  <si>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</si>
  <si>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</si>
  <si>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</si>
  <si>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</si>
  <si>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</si>
  <si>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</si>
  <si>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</si>
  <si>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</si>
  <si>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</si>
  <si>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</si>
  <si>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</si>
  <si>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</si>
  <si>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</si>
  <si>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</si>
  <si>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</si>
  <si>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</si>
  <si>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</si>
  <si>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</si>
  <si>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</si>
  <si>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</si>
  <si>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</si>
  <si>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</si>
  <si>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</si>
  <si>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</si>
  <si>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</si>
  <si>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</si>
  <si>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</si>
  <si>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</si>
  <si>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</si>
  <si>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</si>
  <si>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</si>
  <si>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</si>
  <si>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</si>
  <si>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</si>
  <si>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</si>
  <si>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</si>
  <si>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</si>
  <si>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</si>
  <si>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</si>
  <si>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</si>
  <si>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</si>
  <si>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</si>
  <si>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</si>
  <si>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</si>
  <si>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</si>
  <si>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</si>
  <si>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</si>
  <si>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</si>
  <si>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</si>
  <si>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</si>
  <si>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</si>
  <si>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</si>
  <si>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</si>
  <si>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</si>
  <si>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</si>
  <si>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</si>
  <si>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</si>
  <si>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</si>
  <si>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</si>
  <si>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</si>
  <si>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</si>
  <si>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</si>
  <si>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</si>
  <si>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</si>
  <si>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</si>
  <si>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</si>
  <si>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</si>
  <si>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</si>
  <si>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</si>
  <si>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</si>
  <si>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</si>
  <si>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</si>
  <si>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</si>
  <si>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</si>
  <si>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</si>
  <si>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</si>
  <si>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</si>
  <si>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</si>
  <si>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</si>
  <si>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</si>
  <si>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</si>
  <si>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</si>
  <si>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</si>
  <si>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</si>
  <si>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</si>
  <si>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</si>
  <si>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</si>
  <si>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</si>
  <si>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</si>
  <si>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</si>
  <si>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</si>
  <si>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</si>
  <si>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</si>
  <si>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</si>
  <si>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</si>
  <si>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</si>
  <si>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</si>
  <si>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</si>
  <si>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</si>
  <si>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</si>
  <si>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</si>
  <si>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</si>
  <si>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</si>
  <si>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</si>
  <si>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</si>
  <si>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</si>
  <si>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</si>
  <si>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</si>
  <si>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</si>
  <si>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</si>
  <si>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</si>
  <si>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</si>
  <si>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</si>
  <si>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</si>
  <si>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</si>
  <si>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</si>
  <si>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</si>
  <si>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</si>
  <si>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</si>
  <si>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</si>
  <si>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</si>
  <si>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</si>
  <si>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</si>
  <si>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</si>
  <si>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</si>
  <si>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</si>
  <si>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</si>
  <si>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</si>
  <si>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</si>
  <si>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</si>
  <si>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</si>
  <si>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</si>
  <si>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</si>
  <si>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</si>
  <si>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</si>
  <si>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</si>
  <si>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</si>
  <si>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</si>
  <si>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</si>
  <si>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</si>
  <si>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</si>
  <si>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</si>
  <si>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</si>
  <si>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</si>
  <si>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</si>
  <si>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</si>
  <si>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</si>
  <si>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</si>
  <si>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</si>
  <si>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</si>
  <si>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</si>
  <si>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</si>
  <si>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</si>
  <si>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</si>
  <si>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</si>
  <si>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</si>
  <si>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</si>
  <si>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</si>
  <si>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</si>
  <si>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</si>
  <si>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</si>
  <si>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</si>
  <si>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</si>
  <si>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</si>
  <si>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</si>
  <si>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</si>
  <si>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</si>
  <si>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</si>
  <si>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</si>
  <si>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</si>
  <si>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</si>
  <si>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</si>
  <si>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</si>
  <si>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</si>
  <si>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</si>
  <si>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</si>
  <si>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</si>
  <si>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</si>
  <si>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</si>
  <si>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</si>
  <si>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</si>
  <si>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</si>
  <si>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</si>
  <si>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</si>
  <si>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</si>
  <si>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</si>
  <si>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</si>
  <si>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</si>
  <si>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</si>
  <si>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</si>
  <si>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</si>
  <si>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</si>
  <si>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</si>
  <si>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</si>
  <si>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</si>
  <si>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</si>
  <si>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</si>
  <si>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</si>
  <si>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</si>
  <si>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</si>
  <si>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</si>
  <si>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</si>
  <si>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</si>
  <si>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</si>
  <si>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</si>
  <si>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</si>
  <si>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</si>
  <si>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</si>
  <si>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</si>
  <si>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</si>
  <si>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</si>
  <si>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</si>
  <si>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</si>
  <si>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</si>
  <si>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</si>
  <si>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</si>
  <si>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</si>
  <si>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</si>
  <si>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</si>
  <si>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</si>
  <si>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</si>
  <si>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</si>
  <si>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</si>
  <si>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</si>
  <si>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</si>
  <si>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</si>
  <si>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</si>
  <si>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</si>
  <si>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</si>
  <si>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</si>
  <si>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</si>
  <si>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</si>
  <si>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</si>
  <si>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</si>
  <si>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</si>
  <si>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</si>
  <si>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</si>
  <si>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</si>
  <si>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</si>
  <si>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</si>
  <si>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</si>
  <si>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</si>
  <si>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</si>
  <si>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</si>
  <si>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</si>
  <si>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</si>
  <si>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</si>
  <si>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</si>
  <si>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</si>
  <si>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</si>
  <si>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</si>
  <si>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</si>
  <si>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</si>
  <si>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</si>
  <si>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</si>
  <si>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</si>
  <si>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</si>
  <si>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</si>
  <si>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</si>
  <si>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</si>
  <si>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</si>
  <si>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</si>
  <si>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</si>
  <si>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</si>
  <si>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</si>
  <si>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</si>
  <si>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</si>
  <si>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</si>
  <si>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</si>
  <si>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</si>
  <si>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</si>
  <si>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</si>
  <si>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</si>
  <si>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</si>
  <si>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</si>
  <si>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</si>
  <si>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</si>
  <si>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</si>
  <si>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</si>
  <si>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</si>
  <si>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</si>
  <si>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</si>
  <si>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</si>
  <si>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</si>
  <si>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</si>
  <si>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</si>
  <si>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</si>
  <si>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</si>
  <si>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</si>
  <si>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</si>
  <si>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</si>
  <si>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</si>
  <si>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</si>
  <si>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</si>
  <si>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</si>
  <si>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</si>
  <si>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</si>
  <si>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</si>
  <si>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</si>
  <si>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</si>
  <si>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</si>
  <si>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</si>
  <si>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</si>
  <si>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</si>
  <si>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</si>
  <si>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</si>
  <si>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</si>
  <si>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</si>
  <si>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</si>
  <si>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</si>
  <si>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</si>
  <si>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</si>
  <si>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</si>
  <si>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</si>
  <si>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</si>
  <si>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</si>
  <si>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</si>
  <si>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</si>
  <si>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</si>
  <si>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</si>
  <si>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</si>
  <si>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</si>
  <si>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</si>
  <si>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</si>
  <si>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</si>
  <si>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</si>
  <si>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</si>
  <si>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</si>
  <si>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</si>
  <si>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</si>
  <si>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</si>
  <si>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</si>
  <si>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</si>
  <si>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</si>
  <si>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</si>
  <si>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</si>
  <si>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</si>
  <si>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</si>
  <si>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</si>
  <si>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</si>
  <si>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</si>
  <si>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</si>
  <si>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</si>
  <si>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</si>
  <si>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</si>
  <si>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</si>
  <si>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</si>
  <si>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</si>
  <si>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</si>
  <si>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</si>
  <si>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</si>
  <si>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</si>
  <si>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</si>
  <si>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</si>
  <si>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</si>
  <si>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</si>
  <si>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</si>
  <si>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</si>
  <si>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</si>
  <si>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</si>
  <si>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</si>
  <si>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</si>
  <si>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</si>
  <si>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</si>
  <si>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</si>
  <si>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</si>
  <si>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</si>
  <si>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</si>
  <si>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</si>
  <si>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</si>
  <si>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</si>
  <si>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</si>
  <si>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</si>
  <si>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</si>
  <si>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</si>
  <si>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</si>
  <si>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</si>
  <si>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</si>
  <si>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</si>
  <si>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</si>
  <si>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</si>
  <si>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</si>
  <si>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</si>
  <si>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</si>
  <si>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</si>
  <si>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</si>
  <si>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</si>
  <si>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</si>
  <si>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</si>
  <si>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</si>
  <si>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</si>
  <si>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</si>
  <si>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</si>
  <si>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</si>
  <si>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</si>
  <si>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</si>
  <si>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</si>
  <si>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</si>
  <si>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</si>
  <si>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</si>
  <si>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</si>
  <si>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</si>
  <si>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</si>
  <si>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</si>
  <si>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</si>
  <si>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</si>
  <si>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</si>
  <si>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</si>
  <si>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</si>
  <si>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</si>
  <si>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</si>
  <si>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</si>
  <si>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</si>
  <si>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</si>
  <si>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</si>
  <si>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</si>
  <si>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</si>
  <si>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</si>
  <si>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</si>
  <si>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</si>
  <si>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</si>
  <si>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</si>
  <si>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</si>
  <si>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</si>
  <si>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</si>
  <si>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</si>
  <si>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</si>
  <si>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</si>
  <si>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</si>
  <si>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</si>
  <si>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</si>
  <si>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</si>
  <si>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</si>
  <si>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</si>
  <si>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</si>
  <si>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</si>
  <si>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</si>
  <si>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</si>
  <si>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</si>
  <si>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</si>
  <si>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</si>
  <si>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</si>
  <si>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</si>
  <si>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</si>
  <si>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</si>
  <si>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</si>
  <si>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</si>
  <si>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</si>
  <si>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</si>
  <si>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</si>
  <si>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</si>
  <si>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</si>
  <si>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</si>
  <si>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</si>
  <si>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</si>
  <si>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</si>
  <si>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</si>
  <si>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</si>
  <si>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</si>
  <si>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</si>
  <si>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</si>
  <si>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</si>
  <si>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</si>
  <si>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</si>
  <si>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</si>
  <si>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</si>
  <si>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</si>
  <si>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</si>
  <si>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</si>
  <si>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</si>
  <si>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</si>
  <si>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</si>
  <si>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</si>
  <si>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</si>
  <si>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</si>
  <si>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</si>
  <si>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</si>
  <si>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</si>
  <si>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</si>
  <si>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</si>
  <si>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</si>
  <si>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</si>
  <si>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</si>
  <si>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</si>
  <si>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</si>
  <si>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</si>
  <si>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</si>
  <si>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</si>
  <si>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</si>
  <si>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</si>
  <si>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</si>
  <si>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</si>
  <si>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</si>
  <si>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</si>
  <si>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</si>
  <si>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</si>
  <si>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</si>
  <si>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</si>
  <si>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</si>
  <si>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</si>
  <si>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</si>
  <si>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</si>
  <si>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</si>
  <si>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</si>
  <si>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</si>
  <si>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</si>
  <si>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</si>
  <si>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</si>
  <si>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</si>
  <si>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</si>
  <si>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</si>
  <si>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</si>
  <si>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</si>
  <si>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</si>
  <si>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</si>
  <si>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</si>
  <si>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</si>
  <si>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</si>
  <si>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</si>
  <si>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</si>
  <si>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</si>
  <si>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</si>
  <si>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</si>
  <si>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</si>
  <si>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</si>
  <si>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</si>
  <si>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</si>
  <si>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</si>
  <si>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</si>
  <si>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</si>
  <si>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</si>
  <si>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</si>
  <si>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</si>
  <si>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</si>
  <si>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</si>
  <si>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</si>
  <si>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</si>
  <si>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</si>
  <si>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</si>
  <si>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</si>
  <si>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</si>
  <si>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</si>
  <si>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</si>
  <si>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</si>
  <si>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</si>
  <si>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</si>
  <si>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</si>
  <si>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</si>
  <si>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</si>
  <si>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</si>
  <si>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</si>
  <si>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</si>
  <si>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</si>
  <si>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</si>
  <si>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</si>
  <si>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</si>
  <si>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</si>
  <si>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</si>
  <si>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</si>
  <si>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</si>
  <si>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</si>
  <si>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</si>
  <si>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</si>
  <si>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</si>
  <si>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</si>
  <si>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</si>
  <si>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</si>
  <si>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</si>
  <si>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</si>
  <si>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</si>
  <si>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</si>
  <si>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</si>
  <si>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</si>
  <si>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</si>
  <si>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</si>
  <si>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</si>
  <si>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</si>
  <si>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</si>
  <si>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</si>
  <si>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</si>
  <si>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</si>
  <si>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</si>
  <si>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</si>
  <si>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</si>
  <si>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</si>
  <si>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</si>
  <si>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</si>
  <si>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</si>
  <si>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</si>
  <si>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</si>
  <si>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</si>
  <si>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</si>
  <si>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</si>
  <si>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</si>
  <si>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</si>
  <si>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</si>
  <si>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</si>
  <si>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</si>
  <si>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</si>
  <si>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</si>
  <si>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</si>
  <si>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</si>
  <si>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</si>
  <si>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</si>
  <si>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</si>
  <si>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</si>
  <si>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</si>
  <si>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</si>
  <si>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</si>
  <si>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</si>
  <si>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</si>
  <si>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</si>
  <si>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</si>
  <si>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</si>
  <si>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</si>
  <si>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</si>
  <si>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</si>
  <si>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</si>
  <si>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</si>
  <si>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</si>
  <si>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</si>
  <si>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</si>
  <si>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</si>
  <si>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</si>
  <si>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</si>
  <si>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</si>
  <si>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</si>
  <si>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</si>
  <si>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</si>
  <si>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</si>
  <si>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</si>
  <si>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</si>
  <si>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</si>
  <si>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</si>
  <si>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</si>
  <si>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</si>
  <si>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</si>
  <si>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</si>
  <si>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</si>
  <si>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</si>
  <si>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</si>
  <si>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</si>
  <si>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</si>
  <si>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</si>
  <si>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</si>
  <si>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</si>
  <si>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</si>
  <si>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</si>
  <si>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</si>
  <si>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</si>
  <si>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</si>
  <si>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</si>
  <si>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</si>
  <si>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</si>
  <si>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</si>
  <si>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</si>
  <si>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</si>
  <si>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</si>
  <si>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</si>
  <si>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</si>
  <si>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</si>
  <si>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</si>
  <si>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</si>
  <si>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</si>
  <si>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</si>
  <si>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</si>
  <si>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</si>
  <si>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</si>
  <si>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</si>
  <si>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</si>
  <si>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</si>
  <si>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</si>
  <si>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</si>
  <si>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</si>
  <si>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</si>
  <si>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</si>
  <si>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</si>
  <si>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</si>
  <si>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</si>
  <si>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</si>
  <si>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</si>
  <si>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</si>
  <si>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</si>
  <si>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</si>
  <si>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</si>
  <si>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</si>
  <si>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</si>
  <si>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</si>
  <si>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</si>
  <si>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</si>
  <si>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</si>
  <si>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</si>
  <si>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</si>
  <si>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</si>
  <si>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</si>
  <si>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</si>
  <si>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</si>
  <si>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</si>
  <si>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</si>
  <si>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</si>
  <si>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</si>
  <si>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</si>
  <si>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</si>
  <si>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</si>
  <si>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</si>
  <si>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</si>
  <si>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</si>
  <si>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</si>
  <si>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</si>
  <si>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</si>
  <si>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</si>
  <si>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</si>
  <si>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</si>
  <si>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</si>
  <si>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</si>
  <si>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</si>
  <si>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</si>
  <si>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</si>
  <si>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</si>
  <si>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</si>
  <si>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</si>
  <si>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</si>
  <si>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</si>
  <si>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</si>
  <si>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</si>
  <si>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</si>
  <si>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</si>
  <si>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</si>
  <si>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</si>
  <si>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</si>
  <si>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</si>
  <si>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</si>
  <si>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</si>
  <si>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</si>
  <si>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</si>
  <si>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</si>
  <si>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</si>
  <si>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</si>
  <si>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</si>
  <si>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</si>
  <si>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</si>
  <si>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</si>
  <si>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</si>
  <si>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</si>
  <si>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</si>
  <si>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</si>
  <si>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</si>
  <si>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</si>
  <si>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</si>
  <si>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</si>
  <si>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</si>
  <si>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</si>
  <si>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</si>
  <si>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</si>
  <si>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</si>
  <si>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</si>
  <si>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</si>
  <si>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</si>
  <si>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</si>
  <si>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</si>
  <si>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</si>
  <si>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</si>
  <si>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</si>
  <si>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</si>
  <si>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</si>
  <si>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</si>
  <si>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</si>
  <si>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</si>
  <si>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</si>
  <si>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</si>
  <si>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</si>
  <si>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</si>
  <si>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</si>
  <si>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</si>
  <si>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</si>
  <si>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</si>
  <si>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</si>
  <si>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</si>
  <si>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</si>
  <si>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</si>
  <si>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</si>
  <si>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</si>
  <si>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</si>
  <si>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</si>
  <si>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</si>
  <si>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</si>
  <si>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</si>
  <si>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</si>
  <si>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</si>
  <si>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</si>
  <si>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</si>
  <si>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</si>
  <si>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</si>
  <si>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</si>
  <si>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</si>
  <si>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</si>
  <si>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</si>
  <si>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</si>
  <si>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</si>
  <si>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</si>
  <si>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</si>
  <si>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</si>
  <si>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</si>
  <si>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</si>
  <si>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</si>
  <si>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</si>
  <si>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</si>
  <si>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</si>
  <si>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</si>
  <si>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</si>
  <si>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</si>
  <si>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</si>
  <si>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</si>
  <si>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</si>
  <si>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</si>
  <si>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</si>
  <si>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</si>
  <si>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</si>
  <si>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</si>
  <si>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</si>
  <si>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</si>
  <si>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</si>
  <si>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</si>
  <si>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</si>
  <si>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</si>
  <si>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</si>
  <si>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</si>
  <si>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</si>
  <si>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</si>
  <si>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</si>
  <si>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</si>
  <si>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</si>
  <si>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</si>
  <si>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</si>
  <si>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</si>
  <si>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</si>
  <si>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</si>
  <si>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</si>
  <si>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</si>
  <si>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</si>
  <si>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</si>
  <si>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</si>
  <si>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</si>
  <si>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</si>
  <si>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</si>
  <si>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</si>
  <si>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</si>
  <si>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</si>
  <si>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</si>
  <si>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</si>
  <si>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</si>
  <si>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</si>
  <si>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</si>
  <si>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</si>
  <si>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</si>
  <si>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</si>
  <si>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</si>
  <si>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</si>
  <si>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</si>
  <si>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</si>
  <si>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</si>
  <si>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</si>
  <si>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</si>
  <si>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</si>
  <si>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</si>
  <si>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</si>
  <si>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</si>
  <si>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</si>
  <si>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</si>
  <si>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</si>
  <si>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</si>
  <si>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</si>
  <si>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</si>
  <si>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</si>
  <si>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</si>
  <si>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</si>
  <si>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</si>
  <si>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</si>
  <si>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</si>
  <si>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</si>
  <si>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</si>
  <si>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</si>
  <si>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</si>
  <si>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</si>
  <si>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</si>
  <si>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</si>
  <si>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</si>
  <si>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</si>
  <si>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</si>
  <si>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</si>
  <si>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</si>
  <si>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</si>
  <si>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</si>
  <si>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</si>
  <si>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</si>
  <si>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</si>
  <si>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</si>
  <si>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</si>
  <si>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</si>
  <si>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</si>
  <si>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</si>
  <si>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</si>
  <si>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</si>
  <si>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</si>
  <si>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</si>
  <si>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</si>
  <si>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</si>
  <si>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</si>
  <si>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</si>
  <si>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</si>
  <si>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</si>
  <si>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</si>
  <si>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</si>
  <si>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</si>
  <si>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</si>
  <si>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</si>
  <si>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</si>
  <si>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</si>
  <si>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</si>
  <si>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</si>
  <si>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</si>
  <si>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</si>
  <si>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</si>
  <si>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</si>
  <si>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</si>
  <si>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</si>
  <si>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</si>
  <si>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</si>
  <si>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</si>
  <si>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</si>
  <si>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</si>
  <si>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</si>
  <si>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</si>
  <si>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</si>
  <si>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</si>
  <si>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</si>
  <si>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</si>
  <si>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</si>
  <si>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</si>
  <si>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</si>
  <si>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</si>
  <si>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</si>
  <si>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</si>
  <si>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</si>
  <si>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</si>
  <si>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</si>
  <si>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</si>
  <si>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</si>
  <si>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</si>
  <si>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</si>
  <si>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</si>
  <si>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</si>
  <si>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</si>
  <si>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</si>
  <si>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</si>
  <si>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</si>
  <si>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</si>
  <si>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</si>
  <si>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</si>
  <si>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</si>
  <si>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</si>
  <si>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</si>
  <si>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</si>
  <si>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</si>
  <si>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</si>
  <si>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</si>
  <si>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</si>
  <si>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</si>
  <si>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</si>
  <si>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</si>
  <si>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</si>
  <si>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</si>
  <si>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</si>
  <si>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</si>
  <si>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</si>
  <si>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</si>
  <si>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</si>
  <si>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</si>
  <si>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</si>
  <si>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</si>
  <si>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</si>
  <si>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</si>
  <si>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</si>
  <si>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</si>
  <si>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</si>
  <si>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</si>
  <si>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</si>
  <si>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</si>
  <si>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</si>
  <si>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</si>
  <si>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</si>
  <si>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</si>
  <si>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</si>
  <si>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</si>
  <si>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</si>
  <si>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</si>
  <si>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</si>
  <si>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</si>
  <si>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</si>
  <si>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</si>
  <si>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</si>
  <si>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</si>
  <si>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</si>
  <si>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</si>
  <si>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</si>
  <si>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</si>
  <si>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</si>
  <si>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</si>
  <si>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</si>
  <si>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</si>
  <si>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</si>
  <si>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</si>
  <si>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</si>
  <si>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</si>
  <si>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</si>
  <si>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</si>
  <si>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</si>
  <si>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</si>
  <si>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</si>
  <si>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</si>
  <si>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</si>
  <si>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</si>
  <si>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</si>
  <si>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</si>
  <si>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</si>
  <si>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</si>
  <si>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</si>
  <si>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</si>
  <si>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</si>
  <si>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</si>
  <si>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</si>
  <si>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</si>
  <si>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</si>
  <si>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</si>
  <si>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</si>
  <si>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</si>
  <si>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</si>
  <si>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</si>
  <si>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</si>
  <si>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</si>
  <si>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</si>
  <si>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</si>
  <si>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</si>
  <si>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</si>
  <si>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</si>
  <si>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</si>
  <si>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</si>
  <si>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</si>
  <si>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</si>
  <si>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</si>
  <si>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</si>
  <si>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</si>
  <si>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</si>
  <si>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</si>
  <si>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</si>
  <si>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</si>
  <si>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</si>
  <si>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</si>
  <si>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</si>
  <si>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</si>
  <si>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</si>
  <si>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</si>
  <si>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</si>
  <si>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</si>
  <si>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</si>
  <si>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</si>
  <si>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</si>
  <si>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</si>
  <si>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</si>
  <si>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</si>
  <si>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</si>
  <si>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</si>
  <si>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</si>
  <si>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</si>
  <si>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</si>
  <si>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</si>
  <si>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</si>
  <si>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</si>
  <si>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</si>
  <si>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</si>
  <si>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</si>
  <si>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</si>
  <si>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</si>
  <si>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</si>
  <si>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</si>
  <si>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</si>
  <si>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</si>
  <si>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</si>
  <si>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</si>
  <si>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</si>
  <si>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</si>
  <si>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</si>
  <si>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</si>
  <si>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</si>
  <si>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</si>
  <si>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</si>
  <si>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</si>
  <si>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</si>
  <si>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</si>
  <si>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</si>
  <si>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</si>
  <si>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</si>
  <si>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</si>
  <si>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</si>
  <si>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</si>
  <si>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</si>
  <si>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</si>
  <si>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</si>
  <si>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</si>
  <si>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</si>
  <si>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</si>
  <si>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</si>
  <si>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</si>
  <si>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</si>
  <si>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</si>
  <si>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</si>
  <si>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</si>
  <si>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</si>
  <si>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</si>
  <si>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</si>
  <si>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</si>
  <si>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</si>
  <si>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</si>
  <si>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</si>
  <si>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</si>
  <si>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</si>
  <si>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</si>
  <si>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</si>
  <si>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</si>
  <si>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</si>
  <si>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</si>
  <si>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</si>
  <si>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</si>
  <si>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</si>
  <si>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</si>
  <si>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</si>
  <si>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</si>
  <si>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</si>
  <si>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</si>
  <si>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</si>
  <si>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</si>
  <si>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</si>
  <si>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</si>
  <si>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</si>
  <si>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</si>
  <si>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</si>
  <si>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</si>
  <si>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</si>
  <si>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</si>
  <si>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</si>
  <si>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</si>
  <si>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</si>
  <si>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</si>
  <si>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</si>
  <si>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</si>
  <si>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</si>
  <si>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</si>
  <si>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</si>
  <si>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</si>
  <si>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</si>
  <si>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</si>
  <si>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</si>
  <si>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</si>
  <si>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</si>
  <si>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</si>
  <si>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</si>
  <si>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</si>
  <si>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</si>
  <si>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</si>
  <si>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</si>
  <si>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</si>
  <si>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</si>
  <si>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</si>
  <si>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</si>
  <si>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</si>
  <si>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</si>
  <si>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</si>
  <si>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</si>
  <si>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</si>
  <si>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</si>
  <si>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</si>
  <si>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</si>
  <si>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</si>
  <si>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</si>
  <si>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</si>
  <si>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</si>
  <si>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</si>
  <si>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</si>
  <si>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</si>
  <si>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</si>
  <si>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</si>
  <si>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</si>
  <si>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</si>
  <si>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</si>
  <si>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</si>
  <si>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</si>
  <si>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</si>
  <si>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</si>
  <si>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</si>
  <si>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</si>
  <si>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</si>
  <si>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</si>
  <si>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</si>
  <si>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</si>
  <si>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</si>
  <si>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</si>
  <si>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</si>
  <si>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</si>
  <si>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</si>
  <si>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</si>
  <si>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</si>
  <si>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</si>
  <si>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</si>
  <si>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</si>
  <si>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</si>
  <si>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</si>
  <si>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</si>
  <si>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</si>
  <si>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</si>
  <si>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</si>
  <si>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</si>
  <si>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</si>
  <si>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</si>
  <si>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</si>
  <si>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</si>
  <si>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</si>
  <si>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</si>
  <si>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</si>
  <si>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</si>
  <si>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</si>
  <si>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</si>
  <si>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</si>
  <si>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</si>
  <si>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</si>
  <si>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</si>
  <si>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</si>
  <si>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</si>
  <si>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</si>
  <si>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</si>
  <si>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</si>
  <si>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</si>
  <si>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</si>
  <si>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</si>
  <si>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</si>
  <si>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</si>
  <si>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</si>
  <si>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</si>
  <si>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</si>
  <si>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</si>
  <si>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</si>
  <si>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</si>
  <si>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</si>
  <si>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</si>
  <si>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</si>
  <si>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</si>
  <si>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</si>
  <si>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</si>
  <si>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</si>
  <si>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</si>
  <si>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</si>
  <si>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</si>
  <si>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</si>
  <si>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</si>
  <si>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</si>
  <si>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</si>
  <si>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</si>
  <si>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</si>
  <si>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</si>
  <si>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</si>
  <si>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</si>
  <si>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</si>
  <si>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</si>
  <si>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</si>
  <si>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</si>
  <si>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</si>
  <si>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</si>
  <si>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</si>
  <si>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</si>
  <si>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</si>
  <si>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</si>
  <si>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</si>
  <si>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</si>
  <si>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</si>
  <si>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</si>
  <si>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</si>
  <si>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</si>
  <si>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</si>
  <si>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</si>
  <si>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</si>
  <si>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</si>
  <si>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</si>
  <si>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</si>
  <si>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</si>
  <si>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</si>
  <si>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</si>
  <si>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</si>
  <si>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</si>
  <si>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</si>
  <si>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</si>
  <si>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</si>
  <si>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</si>
  <si>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</si>
  <si>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</si>
  <si>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</si>
  <si>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</si>
  <si>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</si>
  <si>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</si>
  <si>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</si>
  <si>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</si>
  <si>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</si>
  <si>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</si>
  <si>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</si>
  <si>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</si>
  <si>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</si>
  <si>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</si>
  <si>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</si>
  <si>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</si>
  <si>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</si>
  <si>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</si>
  <si>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</si>
  <si>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</si>
  <si>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</si>
  <si>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</si>
  <si>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</si>
  <si>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</si>
  <si>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</si>
  <si>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</si>
  <si>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</si>
  <si>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</si>
  <si>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</si>
  <si>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</si>
  <si>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</si>
  <si>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</si>
  <si>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</si>
  <si>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</si>
  <si>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</si>
  <si>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</si>
  <si>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</si>
  <si>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</si>
  <si>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</si>
  <si>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</si>
  <si>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</si>
  <si>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</si>
  <si>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</si>
  <si>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</si>
  <si>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</si>
  <si>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</si>
  <si>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</si>
  <si>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</si>
  <si>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</si>
  <si>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</si>
  <si>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</si>
  <si>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</si>
  <si>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</si>
  <si>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</si>
  <si>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</si>
  <si>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</si>
  <si>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</si>
  <si>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</si>
  <si>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</si>
  <si>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</si>
  <si>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</si>
  <si>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</si>
  <si>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</si>
  <si>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</si>
  <si>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</si>
  <si>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</si>
  <si>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</si>
  <si>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</si>
  <si>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</si>
  <si>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</si>
  <si>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</si>
  <si>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</si>
  <si>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</si>
  <si>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</si>
  <si>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</si>
  <si>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</si>
  <si>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</si>
  <si>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</si>
  <si>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</si>
  <si>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</si>
  <si>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</si>
  <si>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</si>
  <si>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</si>
  <si>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</si>
  <si>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</si>
  <si>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</si>
  <si>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</si>
  <si>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</si>
  <si>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</si>
  <si>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</si>
  <si>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</si>
  <si>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</si>
  <si>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</si>
  <si>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</si>
  <si>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</si>
  <si>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</si>
  <si>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</si>
  <si>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</si>
  <si>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</si>
  <si>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</si>
  <si>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</si>
  <si>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</si>
  <si>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</si>
  <si>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</si>
  <si>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</si>
  <si>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</si>
  <si>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</si>
  <si>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</si>
  <si>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</si>
  <si>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</si>
  <si>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</si>
  <si>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</si>
  <si>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</si>
  <si>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</si>
  <si>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</si>
  <si>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</si>
  <si>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</si>
  <si>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</si>
  <si>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</si>
  <si>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</si>
  <si>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</si>
  <si>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</si>
  <si>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</si>
  <si>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</si>
  <si>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</si>
  <si>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</si>
  <si>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</si>
  <si>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</si>
  <si>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</si>
  <si>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</si>
  <si>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</si>
  <si>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</si>
  <si>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</si>
  <si>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</si>
  <si>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</si>
  <si>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</si>
  <si>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</si>
  <si>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</si>
  <si>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</si>
  <si>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</si>
  <si>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</si>
  <si>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</si>
  <si>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</si>
  <si>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</si>
  <si>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</si>
  <si>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</si>
  <si>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</si>
  <si>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</si>
  <si>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</si>
  <si>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</si>
  <si>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</si>
  <si>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</si>
  <si>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</si>
  <si>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</si>
  <si>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</si>
  <si>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</si>
  <si>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</si>
  <si>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</si>
  <si>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</si>
  <si>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</si>
  <si>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</si>
  <si>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</si>
  <si>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</si>
  <si>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</si>
  <si>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</si>
  <si>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</si>
  <si>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</si>
  <si>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</si>
  <si>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</si>
  <si>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</si>
  <si>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</si>
  <si>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</si>
  <si>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</si>
  <si>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</si>
  <si>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</si>
  <si>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</si>
  <si>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</si>
  <si>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</si>
  <si>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</si>
  <si>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</si>
  <si>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</si>
  <si>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</si>
  <si>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</si>
  <si>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</si>
  <si>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</si>
  <si>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</si>
  <si>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</si>
  <si>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</si>
  <si>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</si>
  <si>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</si>
  <si>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</si>
  <si>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</si>
  <si>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</si>
  <si>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</si>
  <si>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</si>
  <si>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</si>
  <si>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</si>
  <si>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</si>
  <si>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</si>
  <si>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</si>
  <si>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</si>
  <si>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</si>
  <si>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</si>
  <si>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</si>
  <si>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</si>
  <si>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</si>
  <si>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</si>
  <si>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</si>
  <si>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</si>
  <si>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</si>
  <si>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</si>
  <si>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</si>
  <si>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</si>
  <si>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</si>
  <si>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</si>
  <si>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</si>
  <si>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</si>
  <si>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</si>
  <si>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</si>
  <si>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</si>
  <si>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</si>
  <si>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</si>
  <si>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</si>
  <si>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</si>
  <si>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</si>
  <si>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</si>
  <si>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</si>
  <si>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</si>
  <si>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</si>
  <si>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</si>
  <si>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</si>
  <si>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</si>
  <si>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</si>
  <si>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</si>
  <si>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</si>
  <si>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</si>
  <si>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</si>
  <si>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</si>
  <si>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</si>
  <si>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</si>
  <si>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</si>
  <si>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</si>
  <si>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</si>
  <si>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</si>
  <si>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</si>
  <si>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</si>
  <si>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</si>
  <si>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</si>
  <si>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</si>
  <si>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</si>
  <si>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</si>
  <si>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</si>
  <si>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</si>
  <si>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</si>
  <si>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</si>
  <si>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</si>
  <si>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</si>
  <si>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</si>
  <si>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</si>
  <si>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</si>
  <si>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</si>
  <si>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</si>
  <si>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</si>
  <si>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</si>
  <si>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</si>
  <si>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</si>
  <si>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</si>
  <si>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</si>
  <si>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</si>
  <si>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</si>
  <si>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</si>
  <si>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</si>
  <si>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</si>
  <si>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</si>
  <si>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</si>
  <si>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</si>
  <si>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</si>
  <si>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</si>
  <si>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</si>
  <si>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</si>
  <si>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</si>
  <si>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</si>
  <si>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</si>
  <si>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</si>
  <si>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</si>
  <si>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</si>
  <si>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</si>
  <si>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</si>
  <si>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</si>
  <si>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</si>
  <si>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</si>
  <si>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</si>
  <si>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</si>
  <si>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</si>
  <si>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</si>
  <si>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</si>
  <si>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</si>
  <si>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</si>
  <si>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</si>
  <si>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</si>
  <si>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</si>
  <si>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</si>
  <si>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</si>
  <si>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</si>
  <si>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</si>
  <si>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</si>
  <si>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</si>
  <si>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</si>
  <si>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</si>
  <si>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</si>
  <si>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</si>
  <si>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</si>
  <si>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</si>
  <si>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</si>
  <si>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</si>
  <si>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</si>
  <si>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</si>
  <si>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</si>
  <si>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</si>
  <si>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</si>
  <si>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</si>
  <si>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</si>
  <si>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</si>
  <si>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</si>
  <si>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</si>
  <si>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</si>
  <si>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</si>
  <si>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</si>
  <si>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</si>
  <si>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</si>
  <si>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</si>
  <si>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</si>
  <si>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</si>
  <si>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</si>
  <si>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</si>
  <si>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</si>
  <si>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</si>
  <si>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</si>
  <si>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</si>
  <si>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</si>
  <si>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</si>
  <si>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</si>
  <si>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</si>
  <si>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</si>
  <si>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</si>
  <si>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</si>
  <si>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</si>
  <si>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</si>
  <si>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</si>
  <si>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</si>
  <si>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</si>
  <si>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</si>
  <si>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</si>
  <si>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</si>
  <si>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</si>
  <si>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</si>
  <si>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</si>
  <si>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</si>
  <si>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</si>
  <si>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</si>
  <si>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</si>
  <si>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</si>
  <si>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</si>
  <si>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</si>
  <si>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</si>
  <si>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</si>
  <si>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</si>
  <si>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</si>
  <si>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</si>
  <si>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</si>
  <si>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</si>
  <si>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</si>
  <si>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</si>
  <si>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</si>
  <si>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</si>
  <si>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</si>
  <si>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</si>
  <si>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</si>
  <si>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</si>
  <si>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</si>
  <si>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</si>
  <si>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</si>
  <si>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</si>
  <si>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</si>
  <si>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</si>
  <si>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</si>
  <si>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</si>
  <si>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</si>
  <si>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</si>
  <si>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</si>
  <si>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</si>
  <si>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</si>
  <si>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</si>
  <si>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</si>
  <si>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</si>
  <si>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</si>
  <si>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</si>
  <si>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</si>
  <si>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</si>
  <si>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</si>
  <si>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</si>
  <si>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</si>
  <si>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</si>
  <si>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</si>
  <si>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</si>
  <si>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</si>
  <si>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</si>
  <si>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</si>
  <si>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</si>
  <si>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</si>
  <si>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</si>
  <si>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</si>
  <si>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</si>
  <si>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</si>
  <si>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</si>
  <si>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</si>
  <si>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</si>
  <si>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</si>
  <si>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</si>
  <si>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</si>
  <si>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</si>
  <si>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</si>
  <si>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</si>
  <si>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</si>
  <si>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</si>
  <si>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</si>
  <si>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</si>
  <si>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</si>
  <si>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</si>
  <si>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</si>
  <si>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</si>
  <si>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</si>
  <si>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</si>
  <si>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</si>
  <si>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</si>
  <si>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</si>
  <si>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</si>
  <si>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</si>
  <si>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</si>
  <si>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</si>
  <si>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</si>
  <si>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</si>
  <si>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</si>
  <si>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</si>
  <si>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</si>
  <si>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</si>
  <si>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</si>
  <si>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</si>
  <si>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</si>
  <si>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</si>
  <si>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</si>
  <si>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</si>
  <si>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</si>
  <si>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</si>
  <si>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</si>
  <si>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</si>
  <si>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</si>
  <si>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</si>
  <si>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</si>
  <si>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</si>
  <si>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</si>
  <si>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</si>
  <si>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</si>
  <si>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</si>
  <si>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</si>
  <si>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</si>
  <si>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</si>
  <si>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</si>
  <si>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</si>
  <si>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</si>
  <si>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</si>
  <si>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</si>
  <si>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</si>
  <si>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</si>
  <si>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</si>
  <si>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</si>
  <si>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</si>
  <si>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</si>
  <si>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</si>
  <si>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</si>
  <si>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</si>
  <si>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</si>
  <si>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</si>
  <si>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</si>
  <si>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</si>
  <si>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</si>
  <si>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</si>
  <si>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</si>
  <si>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</si>
  <si>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</si>
  <si>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</si>
  <si>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</si>
  <si>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</si>
  <si>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</si>
  <si>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</si>
  <si>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</si>
  <si>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</si>
  <si>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</si>
  <si>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</si>
  <si>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</si>
  <si>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</si>
  <si>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</si>
  <si>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</si>
  <si>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</si>
  <si>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</si>
  <si>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</si>
  <si>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</si>
  <si>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</si>
  <si>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</si>
  <si>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</si>
  <si>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</si>
  <si>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</si>
  <si>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</si>
  <si>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</si>
  <si>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</si>
  <si>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</si>
  <si>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</si>
  <si>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</si>
  <si>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</si>
  <si>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</si>
  <si>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</si>
  <si>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</si>
  <si>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</si>
  <si>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</si>
  <si>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</si>
  <si>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</si>
  <si>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</si>
  <si>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</si>
  <si>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</si>
  <si>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</si>
  <si>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</si>
  <si>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</si>
  <si>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</si>
  <si>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</si>
  <si>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</si>
  <si>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</si>
  <si>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</si>
  <si>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</si>
  <si>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</si>
  <si>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</si>
  <si>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</si>
  <si>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</si>
  <si>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</si>
  <si>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</si>
  <si>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</si>
  <si>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</si>
  <si>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</si>
  <si>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</si>
  <si>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</si>
  <si>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</si>
  <si>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</si>
  <si>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</si>
  <si>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</si>
  <si>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</si>
  <si>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</si>
  <si>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</si>
  <si>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</si>
  <si>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</si>
  <si>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</si>
  <si>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</si>
  <si>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</si>
  <si>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</si>
  <si>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</si>
  <si>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</si>
  <si>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</si>
  <si>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</si>
  <si>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</si>
  <si>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</si>
  <si>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</si>
  <si>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</si>
  <si>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</si>
  <si>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</si>
  <si>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</si>
  <si>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</si>
  <si>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</si>
  <si>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</si>
  <si>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</si>
  <si>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</si>
  <si>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</si>
  <si>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</si>
  <si>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</si>
  <si>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</si>
  <si>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</si>
  <si>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</si>
  <si>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</si>
  <si>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</si>
  <si>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</si>
  <si>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</si>
  <si>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</si>
  <si>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</si>
  <si>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</si>
  <si>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</si>
  <si>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</si>
  <si>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</si>
  <si>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</si>
  <si>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</si>
  <si>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</si>
  <si>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</si>
  <si>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</si>
  <si>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</si>
  <si>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</si>
  <si>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</si>
  <si>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</si>
  <si>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</si>
  <si>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</si>
  <si>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</si>
  <si>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</si>
  <si>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</si>
  <si>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</si>
  <si>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</si>
  <si>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</si>
  <si>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</si>
  <si>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</si>
  <si>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</si>
  <si>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</si>
  <si>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</si>
  <si>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</si>
  <si>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</si>
  <si>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</si>
  <si>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</si>
  <si>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</si>
  <si>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</si>
  <si>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</si>
  <si>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</si>
  <si>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</si>
  <si>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</si>
  <si>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</si>
  <si>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</si>
  <si>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</si>
  <si>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</si>
  <si>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</si>
  <si>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</si>
  <si>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</si>
  <si>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</si>
  <si>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</si>
  <si>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</si>
  <si>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</si>
  <si>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</si>
  <si>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</si>
  <si>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</si>
  <si>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</si>
  <si>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</si>
  <si>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</si>
  <si>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</si>
  <si>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</si>
  <si>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</si>
  <si>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</si>
  <si>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</si>
  <si>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</si>
  <si>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</si>
  <si>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</si>
  <si>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</si>
  <si>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</si>
  <si>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</si>
  <si>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</si>
  <si>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</si>
  <si>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</si>
  <si>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</si>
  <si>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</si>
  <si>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</si>
  <si>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</si>
  <si>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</si>
  <si>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</si>
  <si>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</si>
  <si>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</si>
  <si>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</si>
  <si>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</si>
  <si>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</si>
  <si>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</si>
  <si>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</si>
  <si>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</si>
  <si>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</si>
  <si>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</si>
  <si>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</si>
  <si>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</si>
  <si>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</si>
  <si>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</si>
  <si>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</si>
  <si>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</si>
  <si>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</si>
  <si>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</si>
  <si>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</si>
  <si>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</si>
  <si>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</si>
  <si>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</si>
  <si>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</si>
  <si>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</si>
  <si>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</si>
  <si>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</si>
  <si>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</si>
  <si>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</si>
  <si>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</si>
  <si>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</si>
  <si>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</si>
  <si>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</si>
  <si>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</si>
  <si>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</si>
  <si>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</si>
  <si>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</si>
  <si>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</si>
  <si>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</si>
  <si>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</si>
  <si>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</si>
  <si>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</si>
  <si>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</si>
  <si>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</si>
  <si>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</si>
  <si>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</si>
  <si>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</si>
  <si>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</si>
  <si>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</si>
  <si>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</si>
  <si>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</si>
  <si>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</si>
  <si>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</si>
  <si>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</si>
  <si>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</si>
  <si>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</si>
  <si>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</si>
  <si>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</si>
  <si>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</si>
  <si>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</si>
  <si>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</si>
  <si>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</si>
  <si>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</si>
  <si>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</si>
  <si>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</si>
  <si>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</si>
  <si>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</si>
  <si>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</si>
  <si>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</si>
  <si>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</si>
  <si>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</si>
  <si>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</si>
  <si>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</si>
  <si>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</si>
  <si>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</si>
  <si>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</si>
  <si>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</si>
  <si>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</si>
  <si>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</si>
  <si>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</si>
  <si>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</si>
  <si>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</si>
  <si>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</si>
  <si>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</si>
  <si>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</si>
  <si>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</si>
  <si>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</si>
  <si>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</si>
  <si>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</si>
  <si>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</si>
  <si>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</si>
  <si>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</si>
  <si>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</si>
  <si>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</si>
  <si>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</si>
  <si>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</si>
  <si>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</si>
  <si>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</si>
  <si>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</si>
  <si>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</si>
  <si>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</si>
  <si>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</si>
  <si>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</si>
  <si>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</si>
  <si>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</si>
  <si>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</si>
  <si>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</si>
  <si>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</si>
  <si>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</si>
  <si>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</si>
  <si>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</si>
  <si>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</si>
  <si>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</si>
  <si>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</si>
  <si>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</si>
  <si>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</si>
  <si>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</si>
  <si>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</si>
  <si>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</si>
  <si>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</si>
  <si>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</si>
  <si>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</si>
  <si>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</si>
  <si>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</si>
  <si>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</si>
  <si>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</si>
  <si>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</si>
  <si>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</si>
  <si>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</si>
  <si>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</si>
  <si>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</si>
  <si>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</si>
  <si>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</si>
  <si>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</si>
  <si>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</si>
  <si>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</si>
  <si>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</si>
  <si>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</si>
  <si>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</si>
  <si>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</si>
  <si>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</si>
  <si>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</si>
  <si>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</si>
  <si>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</si>
  <si>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</si>
  <si>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</si>
  <si>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</si>
  <si>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</si>
  <si>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</si>
  <si>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</si>
  <si>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</si>
  <si>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</si>
  <si>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</si>
  <si>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</si>
  <si>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</si>
  <si>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</si>
  <si>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</si>
  <si>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</si>
  <si>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</si>
  <si>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</si>
  <si>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</si>
  <si>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</si>
  <si>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</si>
  <si>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</si>
  <si>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</si>
  <si>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</si>
  <si>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</si>
  <si>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</si>
  <si>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</si>
  <si>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</si>
  <si>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</si>
  <si>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</si>
  <si>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</si>
  <si>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</si>
  <si>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</si>
  <si>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</si>
  <si>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</si>
  <si>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</si>
  <si>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</si>
  <si>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</si>
  <si>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</si>
  <si>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</si>
  <si>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</si>
  <si>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</si>
  <si>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</si>
  <si>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</si>
  <si>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</si>
  <si>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</si>
  <si>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</si>
  <si>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</si>
  <si>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</si>
  <si>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</si>
  <si>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</si>
  <si>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</si>
  <si>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</si>
  <si>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</si>
  <si>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</si>
  <si>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</si>
  <si>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</si>
  <si>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</si>
  <si>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</si>
  <si>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</si>
  <si>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</si>
  <si>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</si>
  <si>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</si>
  <si>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</si>
  <si>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</si>
  <si>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</si>
  <si>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</si>
  <si>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</si>
  <si>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</si>
  <si>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</si>
  <si>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</si>
  <si>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</si>
  <si>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</si>
  <si>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</si>
  <si>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</si>
  <si>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</si>
  <si>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</si>
  <si>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</si>
  <si>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</si>
  <si>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</si>
  <si>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</si>
  <si>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</si>
  <si>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</si>
  <si>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</si>
  <si>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</si>
  <si>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</si>
  <si>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</si>
  <si>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</si>
  <si>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</si>
  <si>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</si>
  <si>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</si>
  <si>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</si>
  <si>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</si>
  <si>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</si>
  <si>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</si>
  <si>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</si>
  <si>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</si>
  <si>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</si>
  <si>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</si>
  <si>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</si>
  <si>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</si>
  <si>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</si>
  <si>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</si>
  <si>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</si>
  <si>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</si>
  <si>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</si>
  <si>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</si>
  <si>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</si>
  <si>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</si>
  <si>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</si>
  <si>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</si>
  <si>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</si>
  <si>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</si>
  <si>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</si>
  <si>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</si>
  <si>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</si>
  <si>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</si>
  <si>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</si>
  <si>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</si>
  <si>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</si>
  <si>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</si>
  <si>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</si>
  <si>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</si>
  <si>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</si>
  <si>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</si>
  <si>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</si>
  <si>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</si>
  <si>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</si>
  <si>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</si>
  <si>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</si>
  <si>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</si>
  <si>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</si>
  <si>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</si>
  <si>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</si>
  <si>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</si>
  <si>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</si>
  <si>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</si>
  <si>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</si>
  <si>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</si>
  <si>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</si>
  <si>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</si>
  <si>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</si>
  <si>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</si>
  <si>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</si>
  <si>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</si>
  <si>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</si>
  <si>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</si>
  <si>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</si>
  <si>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</si>
  <si>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</si>
  <si>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</si>
  <si>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</si>
  <si>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</si>
  <si>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</si>
  <si>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</si>
  <si>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</si>
  <si>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</si>
  <si>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</si>
  <si>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</si>
  <si>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</si>
  <si>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</si>
  <si>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</si>
  <si>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</si>
  <si>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</si>
  <si>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</si>
  <si>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</si>
  <si>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</si>
  <si>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</si>
  <si>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</si>
  <si>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</si>
  <si>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</si>
  <si>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</si>
  <si>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</si>
  <si>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</si>
  <si>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</si>
  <si>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</si>
  <si>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</si>
  <si>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</si>
  <si>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</si>
  <si>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</si>
  <si>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</si>
  <si>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</si>
  <si>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</si>
  <si>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</si>
  <si>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</si>
  <si>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</si>
  <si>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</si>
  <si>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</si>
  <si>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</si>
  <si>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</si>
  <si>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</si>
  <si>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</si>
  <si>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</si>
  <si>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</si>
  <si>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</si>
  <si>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</si>
  <si>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</si>
  <si>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</si>
  <si>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</si>
  <si>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</si>
  <si>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</si>
  <si>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</si>
  <si>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</si>
  <si>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</si>
  <si>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</si>
  <si>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</si>
  <si>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</si>
  <si>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</si>
  <si>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</si>
  <si>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</si>
  <si>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</si>
  <si>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</si>
  <si>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</si>
  <si>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</si>
  <si>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</si>
  <si>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</si>
  <si>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</si>
  <si>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</si>
  <si>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</si>
  <si>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</si>
  <si>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</si>
  <si>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</si>
  <si>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</si>
  <si>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</si>
  <si>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</si>
  <si>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</si>
  <si>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</si>
  <si>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</si>
  <si>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</si>
  <si>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</si>
  <si>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</si>
  <si>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</si>
  <si>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</si>
  <si>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</si>
  <si>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</si>
  <si>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</si>
  <si>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</si>
  <si>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</si>
  <si>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</si>
  <si>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</si>
  <si>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</si>
  <si>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</si>
  <si>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</si>
  <si>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</si>
  <si>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</si>
  <si>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</si>
  <si>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</si>
  <si>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</si>
  <si>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</si>
  <si>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</si>
  <si>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</si>
  <si>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</si>
  <si>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</si>
  <si>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</si>
  <si>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</si>
  <si>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</si>
  <si>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</si>
  <si>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</si>
  <si>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</si>
  <si>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</si>
  <si>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</si>
  <si>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</si>
  <si>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</si>
  <si>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</si>
  <si>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</si>
  <si>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</si>
  <si>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</si>
  <si>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</si>
  <si>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</si>
  <si>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</si>
  <si>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</si>
  <si>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</si>
  <si>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</si>
  <si>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</si>
  <si>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</si>
  <si>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</si>
  <si>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</si>
  <si>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</si>
  <si>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</si>
  <si>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</si>
  <si>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</si>
  <si>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</si>
  <si>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</si>
  <si>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</si>
  <si>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</si>
  <si>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</si>
  <si>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</si>
  <si>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</si>
  <si>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</si>
  <si>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</si>
  <si>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</si>
  <si>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</si>
  <si>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</si>
  <si>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</si>
  <si>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</si>
  <si>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</si>
  <si>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</si>
  <si>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</si>
  <si>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</si>
  <si>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</si>
  <si>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</si>
  <si>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</si>
  <si>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</si>
  <si>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</si>
  <si>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</si>
  <si>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</si>
  <si>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</si>
  <si>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</si>
  <si>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</si>
  <si>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</si>
  <si>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</si>
  <si>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</si>
  <si>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</si>
  <si>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</si>
  <si>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</si>
  <si>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</si>
  <si>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</si>
  <si>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</si>
  <si>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</si>
  <si>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</si>
  <si>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</si>
  <si>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</si>
  <si>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</si>
  <si>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</si>
  <si>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</si>
  <si>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</si>
  <si>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</si>
  <si>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</si>
  <si>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</si>
  <si>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</si>
  <si>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</si>
  <si>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</si>
  <si>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</si>
  <si>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</si>
  <si>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</si>
  <si>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</si>
  <si>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</si>
  <si>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</si>
  <si>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</si>
  <si>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</si>
  <si>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</si>
  <si>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</si>
  <si>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</si>
  <si>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</si>
  <si>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</si>
  <si>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</si>
  <si>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</si>
  <si>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</si>
  <si>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</si>
  <si>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</si>
  <si>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</si>
  <si>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</si>
  <si>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</si>
  <si>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</si>
  <si>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</si>
  <si>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</si>
  <si>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</si>
  <si>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</si>
  <si>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</si>
  <si>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</si>
  <si>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</si>
  <si>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</si>
  <si>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</si>
  <si>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</si>
  <si>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</si>
  <si>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</si>
  <si>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</si>
  <si>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</si>
  <si>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</si>
  <si>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</si>
  <si>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</si>
  <si>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</si>
  <si>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</si>
  <si>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</si>
  <si>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</si>
  <si>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</si>
  <si>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</si>
  <si>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</si>
  <si>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</si>
  <si>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</si>
  <si>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</si>
  <si>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</si>
  <si>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</si>
  <si>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</si>
  <si>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</si>
  <si>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</si>
  <si>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</si>
  <si>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</si>
  <si>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</si>
  <si>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</si>
  <si>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</si>
  <si>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</si>
  <si>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</si>
  <si>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</si>
  <si>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</si>
  <si>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</si>
  <si>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</si>
  <si>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</si>
  <si>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</si>
  <si>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</si>
  <si>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</si>
  <si>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</si>
  <si>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</si>
  <si>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</si>
  <si>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</si>
  <si>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</si>
  <si>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</si>
  <si>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</si>
  <si>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</si>
  <si>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</si>
  <si>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</si>
  <si>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</si>
  <si>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</si>
  <si>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</si>
  <si>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</si>
  <si>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</si>
  <si>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</si>
  <si>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</si>
  <si>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</si>
  <si>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</si>
  <si>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</si>
  <si>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</si>
  <si>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</si>
  <si>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</si>
  <si>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</si>
  <si>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</si>
  <si>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</si>
  <si>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</si>
  <si>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</si>
  <si>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</si>
  <si>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</si>
  <si>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</si>
  <si>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</si>
  <si>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</si>
  <si>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</si>
  <si>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</si>
  <si>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</si>
  <si>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</si>
  <si>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</si>
  <si>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</si>
  <si>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</si>
  <si>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</si>
  <si>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</si>
  <si>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</si>
  <si>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</si>
  <si>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</si>
  <si>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</si>
  <si>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</si>
  <si>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</si>
  <si>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</si>
  <si>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</si>
  <si>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</si>
  <si>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</si>
  <si>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</si>
  <si>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</si>
  <si>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</si>
  <si>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</si>
  <si>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</si>
  <si>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</si>
  <si>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</si>
  <si>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</si>
  <si>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</si>
  <si>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</si>
  <si>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</si>
  <si>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</si>
  <si>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</si>
  <si>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</si>
  <si>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</si>
  <si>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</si>
  <si>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</si>
  <si>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</si>
  <si>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</si>
  <si>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</si>
  <si>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</si>
  <si>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</si>
  <si>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</si>
  <si>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</si>
  <si>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</si>
  <si>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</si>
  <si>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</si>
  <si>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</si>
  <si>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</si>
  <si>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</si>
  <si>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</si>
  <si>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</si>
  <si>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</si>
  <si>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</si>
  <si>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</si>
  <si>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</si>
  <si>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</si>
  <si>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</si>
  <si>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</si>
  <si>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</si>
  <si>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</si>
  <si>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</si>
  <si>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</si>
  <si>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</si>
  <si>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</si>
  <si>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</si>
  <si>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</si>
  <si>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</si>
  <si>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</si>
  <si>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</si>
  <si>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</si>
  <si>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</si>
  <si>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</si>
  <si>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</si>
  <si>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</si>
  <si>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</si>
  <si>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</si>
  <si>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</si>
  <si>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</si>
  <si>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</si>
  <si>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</si>
  <si>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</si>
  <si>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</si>
  <si>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</si>
  <si>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</si>
  <si>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</si>
  <si>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</si>
  <si>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</si>
  <si>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</si>
  <si>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</si>
  <si>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</si>
  <si>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</si>
  <si>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</si>
  <si>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</si>
  <si>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</si>
  <si>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</si>
  <si>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</si>
  <si>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</si>
  <si>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</si>
  <si>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</si>
  <si>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</si>
  <si>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</si>
  <si>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</si>
  <si>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</si>
  <si>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</si>
  <si>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</si>
  <si>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</si>
  <si>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</si>
  <si>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</si>
  <si>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</si>
  <si>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</si>
  <si>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</si>
  <si>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</si>
  <si>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</si>
  <si>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</si>
  <si>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</si>
  <si>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</si>
  <si>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</si>
  <si>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</si>
  <si>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</si>
  <si>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</si>
  <si>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</si>
  <si>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</si>
  <si>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</si>
  <si>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</si>
  <si>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</si>
  <si>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</si>
  <si>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</si>
  <si>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</si>
  <si>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</si>
  <si>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</si>
  <si>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</si>
  <si>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</si>
  <si>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</si>
  <si>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</si>
  <si>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</si>
  <si>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</si>
  <si>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</si>
  <si>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</si>
  <si>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</si>
  <si>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</si>
  <si>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</si>
  <si>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</si>
  <si>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</si>
  <si>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</si>
  <si>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</si>
  <si>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</si>
  <si>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</si>
  <si>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</si>
  <si>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</si>
  <si>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</si>
  <si>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</si>
  <si>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</si>
  <si>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</si>
  <si>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</si>
  <si>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</si>
  <si>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</si>
  <si>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</si>
  <si>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</si>
  <si>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</si>
  <si>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</si>
  <si>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</si>
  <si>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</si>
  <si>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</si>
  <si>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</si>
  <si>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</si>
  <si>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</si>
  <si>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</si>
  <si>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</si>
  <si>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</si>
  <si>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</si>
  <si>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</si>
  <si>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</si>
  <si>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</si>
  <si>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</si>
  <si>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</si>
  <si>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</si>
  <si>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</si>
  <si>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</si>
  <si>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</si>
  <si>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</si>
  <si>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</si>
  <si>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</si>
  <si>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</si>
  <si>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</si>
  <si>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</si>
  <si>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</si>
  <si>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</si>
  <si>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</si>
  <si>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</si>
  <si>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</si>
  <si>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</si>
  <si>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</si>
  <si>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</si>
  <si>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</si>
  <si>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</si>
  <si>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</si>
  <si>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</si>
  <si>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</si>
  <si>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</si>
  <si>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</si>
  <si>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</si>
  <si>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</si>
  <si>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</si>
  <si>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</si>
  <si>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</si>
  <si>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</si>
  <si>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</si>
  <si>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</si>
  <si>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</si>
  <si>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</si>
  <si>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</si>
  <si>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</si>
  <si>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</si>
  <si>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</si>
  <si>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</si>
  <si>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</si>
  <si>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</si>
  <si>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</si>
  <si>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</si>
  <si>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</si>
  <si>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</si>
  <si>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</si>
  <si>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</si>
  <si>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</si>
  <si>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</si>
  <si>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</si>
  <si>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</si>
  <si>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</si>
  <si>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</si>
  <si>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</si>
  <si>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</si>
  <si>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</si>
  <si>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</si>
  <si>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</si>
  <si>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</si>
  <si>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</si>
  <si>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</si>
  <si>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</si>
  <si>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</si>
  <si>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</si>
  <si>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</si>
  <si>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</si>
  <si>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</si>
  <si>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</si>
  <si>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</si>
  <si>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</si>
  <si>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</si>
  <si>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</si>
  <si>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</si>
  <si>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</si>
  <si>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</si>
  <si>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</si>
  <si>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</si>
  <si>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</si>
  <si>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</si>
  <si>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</si>
  <si>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</si>
  <si>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</si>
  <si>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</si>
  <si>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</si>
  <si>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</si>
  <si>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</si>
  <si>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</si>
  <si>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</si>
  <si>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</si>
  <si>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</si>
  <si>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</si>
  <si>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</si>
  <si>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</si>
  <si>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</si>
  <si>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</si>
  <si>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</si>
  <si>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</si>
  <si>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</si>
  <si>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</si>
  <si>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</si>
  <si>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</si>
  <si>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</si>
  <si>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</si>
  <si>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</si>
  <si>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</si>
  <si>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</si>
  <si>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</si>
  <si>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</si>
  <si>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</si>
  <si>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</si>
  <si>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</si>
  <si>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</si>
  <si>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</si>
  <si>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</si>
  <si>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</si>
  <si>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</si>
  <si>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</si>
  <si>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</si>
  <si>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</si>
  <si>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</si>
  <si>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</si>
  <si>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</si>
  <si>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</si>
  <si>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</si>
  <si>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</si>
  <si>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</si>
  <si>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</si>
  <si>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</si>
  <si>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</si>
  <si>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</si>
  <si>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</si>
  <si>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</si>
  <si>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</si>
  <si>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</si>
  <si>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</si>
  <si>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</si>
  <si>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</si>
  <si>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</si>
  <si>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</si>
  <si>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</si>
  <si>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</si>
  <si>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</si>
  <si>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</si>
  <si>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</si>
  <si>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</si>
  <si>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</si>
  <si>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</si>
  <si>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</si>
  <si>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</si>
  <si>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</si>
  <si>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</si>
  <si>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</si>
  <si>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</si>
  <si>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</si>
  <si>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</si>
  <si>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</si>
  <si>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</si>
  <si>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</si>
  <si>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</si>
  <si>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</si>
  <si>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</si>
  <si>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</si>
  <si>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</si>
  <si>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</si>
  <si>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</si>
  <si>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</si>
  <si>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</si>
  <si>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</si>
  <si>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</si>
  <si>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</si>
  <si>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</si>
  <si>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</si>
  <si>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</si>
  <si>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</si>
  <si>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</si>
  <si>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</si>
  <si>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</si>
  <si>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</si>
  <si>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</si>
  <si>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</si>
  <si>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</si>
  <si>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</si>
  <si>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</si>
  <si>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</si>
  <si>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</si>
  <si>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</si>
  <si>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</si>
  <si>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</si>
  <si>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</si>
  <si>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</si>
  <si>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</si>
  <si>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</si>
  <si>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</si>
  <si>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</si>
  <si>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</si>
  <si>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</si>
  <si>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</si>
  <si>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</si>
  <si>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</si>
  <si>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</si>
  <si>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</si>
  <si>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</si>
  <si>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</si>
  <si>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</si>
  <si>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</si>
  <si>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</si>
  <si>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</si>
  <si>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</si>
  <si>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</si>
  <si>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</si>
  <si>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</si>
  <si>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</si>
  <si>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</si>
  <si>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</si>
  <si>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</si>
  <si>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</si>
  <si>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</si>
  <si>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</si>
  <si>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</si>
  <si>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</si>
  <si>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</si>
  <si>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</si>
  <si>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</si>
  <si>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</si>
  <si>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</si>
  <si>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</si>
  <si>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</si>
  <si>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</si>
  <si>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</si>
  <si>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</si>
  <si>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</si>
  <si>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</si>
  <si>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</si>
  <si>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</si>
  <si>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</si>
  <si>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</si>
  <si>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</si>
  <si>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</si>
  <si>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</si>
  <si>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</si>
  <si>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</si>
  <si>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</si>
  <si>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</si>
  <si>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</si>
  <si>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</si>
  <si>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</si>
  <si>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</si>
  <si>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</si>
  <si>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</si>
  <si>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</si>
  <si>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</si>
  <si>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</si>
  <si>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</si>
  <si>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</si>
  <si>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</si>
  <si>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</si>
  <si>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</si>
  <si>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</si>
  <si>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</si>
  <si>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</si>
  <si>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</si>
  <si>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</si>
  <si>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</si>
  <si>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</si>
  <si>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</si>
  <si>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</si>
  <si>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</si>
  <si>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</si>
  <si>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</si>
  <si>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</si>
  <si>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</si>
  <si>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</si>
  <si>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</si>
  <si>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</si>
  <si>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</si>
  <si>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</si>
  <si>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</si>
  <si>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</si>
  <si>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</si>
  <si>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</si>
  <si>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</si>
  <si>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</si>
  <si>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</si>
  <si>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</si>
  <si>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</si>
  <si>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</si>
  <si>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</si>
  <si>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</si>
  <si>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</si>
  <si>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</si>
  <si>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</si>
  <si>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</si>
  <si>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</si>
  <si>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</si>
  <si>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</si>
  <si>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</si>
  <si>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</si>
  <si>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</si>
  <si>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</si>
  <si>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</si>
  <si>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</si>
  <si>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</si>
  <si>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</si>
  <si>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</si>
  <si>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</si>
  <si>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</si>
  <si>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</si>
  <si>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</si>
  <si>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</si>
  <si>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</si>
  <si>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</si>
  <si>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</si>
  <si>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</si>
  <si>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</si>
  <si>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</si>
  <si>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</si>
  <si>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</si>
  <si>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</si>
  <si>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</si>
  <si>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</si>
  <si>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</si>
  <si>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</si>
  <si>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</si>
  <si>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</si>
  <si>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</si>
  <si>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</si>
  <si>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</si>
  <si>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</si>
  <si>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</si>
  <si>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</si>
  <si>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</si>
  <si>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</si>
  <si>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</si>
  <si>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</si>
  <si>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</si>
  <si>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</si>
  <si>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</si>
  <si>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</si>
  <si>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</si>
  <si>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</si>
  <si>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</si>
  <si>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</si>
  <si>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</si>
  <si>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</si>
  <si>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</si>
  <si>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</si>
  <si>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</si>
  <si>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</si>
  <si>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</si>
  <si>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</si>
  <si>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</si>
  <si>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</si>
  <si>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</si>
  <si>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</si>
  <si>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</si>
  <si>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</si>
  <si>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</si>
  <si>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</si>
  <si>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</si>
  <si>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</si>
  <si>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</si>
  <si>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</si>
  <si>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</si>
  <si>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</si>
  <si>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</si>
  <si>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</si>
  <si>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</si>
  <si>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</si>
  <si>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</si>
  <si>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</si>
  <si>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</si>
  <si>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</si>
  <si>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</si>
  <si>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</si>
  <si>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</si>
  <si>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</si>
  <si>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</si>
  <si>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</si>
  <si>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</si>
  <si>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</si>
  <si>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</si>
  <si>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</si>
  <si>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</si>
  <si>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</si>
  <si>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</si>
  <si>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</si>
  <si>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</si>
  <si>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</si>
  <si>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</si>
  <si>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</si>
  <si>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</si>
  <si>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</si>
  <si>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</si>
  <si>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</si>
  <si>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</si>
  <si>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</si>
  <si>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</si>
  <si>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</si>
  <si>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</si>
  <si>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</si>
  <si>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</si>
  <si>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</si>
  <si>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</si>
  <si>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</si>
  <si>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</si>
  <si>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</si>
  <si>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</si>
  <si>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</si>
  <si>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</si>
  <si>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</si>
  <si>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</si>
  <si>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</si>
  <si>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</si>
  <si>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</si>
  <si>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</si>
  <si>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</si>
  <si>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</si>
  <si>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</si>
  <si>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</si>
  <si>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</si>
  <si>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</si>
  <si>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</si>
  <si>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</si>
  <si>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</si>
  <si>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</si>
  <si>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</si>
  <si>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</si>
  <si>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</si>
  <si>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</si>
  <si>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</si>
  <si>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</si>
  <si>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</si>
  <si>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</si>
  <si>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</si>
  <si>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</si>
  <si>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</si>
  <si>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</si>
  <si>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</si>
  <si>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</si>
  <si>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</si>
  <si>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</si>
  <si>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</si>
  <si>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</si>
  <si>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</si>
  <si>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</si>
  <si>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</si>
  <si>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</si>
  <si>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</si>
  <si>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</si>
  <si>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</si>
  <si>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</si>
  <si>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</si>
  <si>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</si>
  <si>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</si>
  <si>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</si>
  <si>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</si>
  <si>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</si>
  <si>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</si>
  <si>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</si>
  <si>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</si>
  <si>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</si>
  <si>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</si>
  <si>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</si>
  <si>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</si>
  <si>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</si>
  <si>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</si>
  <si>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</si>
  <si>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</si>
  <si>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</si>
  <si>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</si>
  <si>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</si>
  <si>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</si>
  <si>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</si>
  <si>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</si>
  <si>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</si>
  <si>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</si>
  <si>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</si>
  <si>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</si>
  <si>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</si>
  <si>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</si>
  <si>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</si>
  <si>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</si>
  <si>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</si>
  <si>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</si>
  <si>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</si>
  <si>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</si>
  <si>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</si>
  <si>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</si>
  <si>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</si>
  <si>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</si>
  <si>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</si>
  <si>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</si>
  <si>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</si>
  <si>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</si>
  <si>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</si>
  <si>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</si>
  <si>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</si>
  <si>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</si>
  <si>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</si>
  <si>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</si>
  <si>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</si>
  <si>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</si>
  <si>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</si>
  <si>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</si>
  <si>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</si>
  <si>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</si>
  <si>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</si>
  <si>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</si>
  <si>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</si>
  <si>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</si>
  <si>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</si>
  <si>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</si>
  <si>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</si>
  <si>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</si>
  <si>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</si>
  <si>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</si>
  <si>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</si>
  <si>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</si>
  <si>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</si>
  <si>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</si>
  <si>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</si>
  <si>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</si>
  <si>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</si>
  <si>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</si>
  <si>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</si>
  <si>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</si>
  <si>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</si>
  <si>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</si>
  <si>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</si>
  <si>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</si>
  <si>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</si>
  <si>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</si>
  <si>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</si>
  <si>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</si>
  <si>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</si>
  <si>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</si>
  <si>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</si>
  <si>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</si>
  <si>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</si>
  <si>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</si>
  <si>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</si>
  <si>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</si>
  <si>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</si>
  <si>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</si>
  <si>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</si>
  <si>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</si>
  <si>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</si>
  <si>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</si>
  <si>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</si>
  <si>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</si>
  <si>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</si>
  <si>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</si>
  <si>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</si>
  <si>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</si>
  <si>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</si>
  <si>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</si>
  <si>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</si>
  <si>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</si>
  <si>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</si>
  <si>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</si>
  <si>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</si>
  <si>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</si>
  <si>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</si>
  <si>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</si>
  <si>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</si>
  <si>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</si>
  <si>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</si>
  <si>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</si>
  <si>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</si>
  <si>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</si>
  <si>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</si>
  <si>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</si>
  <si>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</si>
  <si>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</si>
  <si>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</si>
  <si>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</si>
  <si>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</si>
  <si>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</si>
  <si>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</si>
  <si>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</si>
  <si>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</si>
  <si>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</si>
  <si>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</si>
  <si>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</si>
  <si>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</si>
  <si>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</si>
  <si>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</si>
  <si>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</si>
  <si>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</si>
  <si>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</si>
  <si>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</si>
  <si>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</si>
  <si>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</si>
  <si>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</si>
  <si>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</si>
  <si>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</si>
  <si>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</si>
  <si>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</si>
  <si>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</si>
  <si>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</si>
  <si>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</si>
  <si>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</si>
  <si>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</si>
  <si>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</si>
  <si>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</si>
  <si>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</si>
  <si>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</si>
  <si>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</si>
  <si>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</si>
  <si>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</si>
  <si>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</si>
  <si>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</si>
  <si>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</si>
  <si>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</si>
  <si>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</si>
  <si>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</si>
  <si>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</si>
  <si>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</si>
  <si>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</si>
  <si>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</si>
  <si>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</si>
  <si>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</si>
  <si>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</si>
  <si>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</si>
  <si>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</si>
  <si>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</si>
  <si>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</si>
  <si>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</si>
  <si>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</si>
  <si>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</si>
  <si>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</si>
  <si>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</si>
  <si>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</si>
  <si>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</si>
  <si>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</si>
  <si>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</si>
  <si>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</si>
  <si>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</si>
  <si>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</si>
  <si>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</si>
  <si>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</si>
  <si>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</si>
  <si>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</si>
  <si>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</si>
  <si>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</si>
  <si>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</si>
  <si>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</si>
  <si>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</si>
  <si>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</si>
  <si>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</si>
  <si>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</si>
  <si>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</si>
  <si>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</si>
  <si>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</si>
  <si>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</si>
  <si>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</si>
  <si>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</si>
  <si>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</si>
  <si>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</si>
  <si>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</si>
  <si>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</si>
  <si>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</si>
  <si>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</si>
  <si>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</si>
  <si>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</si>
  <si>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</si>
  <si>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</si>
  <si>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</si>
  <si>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</si>
  <si>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</si>
  <si>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</si>
  <si>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</si>
  <si>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</si>
  <si>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</si>
  <si>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</si>
  <si>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</si>
  <si>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</si>
  <si>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</si>
  <si>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</si>
  <si>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</si>
  <si>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</si>
  <si>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</si>
  <si>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</si>
  <si>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</si>
  <si>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</si>
  <si>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</si>
  <si>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</si>
  <si>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</si>
  <si>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</si>
  <si>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</si>
  <si>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</si>
  <si>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</si>
  <si>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</si>
  <si>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</si>
  <si>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</si>
  <si>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</si>
  <si>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</si>
  <si>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</si>
  <si>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</si>
  <si>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</si>
  <si>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</si>
  <si>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</si>
  <si>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</si>
  <si>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</si>
  <si>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</si>
  <si>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</si>
  <si>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</si>
  <si>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</si>
  <si>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</si>
  <si>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</si>
  <si>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</si>
  <si>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</si>
  <si>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</si>
  <si>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</si>
  <si>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</si>
  <si>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</si>
  <si>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</si>
  <si>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</si>
  <si>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</si>
  <si>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</si>
  <si>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</si>
  <si>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</si>
  <si>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</si>
  <si>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</si>
  <si>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</si>
  <si>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</si>
  <si>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</si>
  <si>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</si>
  <si>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</si>
  <si>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</si>
  <si>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</si>
  <si>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</si>
  <si>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</si>
  <si>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</si>
  <si>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</si>
  <si>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</si>
  <si>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</si>
  <si>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</si>
  <si>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</si>
  <si>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</si>
  <si>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</si>
  <si>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</si>
  <si>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</si>
  <si>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</si>
  <si>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</si>
  <si>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</si>
  <si>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</si>
  <si>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</si>
  <si>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</si>
  <si>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</si>
  <si>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</si>
  <si>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</si>
  <si>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</si>
  <si>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</si>
  <si>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</si>
  <si>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</si>
  <si>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</si>
  <si>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</si>
  <si>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</si>
  <si>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</si>
  <si>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</si>
  <si>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</si>
  <si>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</si>
  <si>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</si>
  <si>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</si>
  <si>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</si>
  <si>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</si>
  <si>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</si>
  <si>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</si>
  <si>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</si>
  <si>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</si>
  <si>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</si>
  <si>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</si>
  <si>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</si>
  <si>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</si>
  <si>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</si>
  <si>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</si>
  <si>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</si>
  <si>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</si>
  <si>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</si>
  <si>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</si>
  <si>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</si>
  <si>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</si>
  <si>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</si>
  <si>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</si>
  <si>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</si>
  <si>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</si>
  <si>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</si>
  <si>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</si>
  <si>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</si>
  <si>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</si>
  <si>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</si>
  <si>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</si>
  <si>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</si>
  <si>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</si>
  <si>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</si>
  <si>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</si>
  <si>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</si>
  <si>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</si>
  <si>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</si>
  <si>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</si>
  <si>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</si>
  <si>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</si>
  <si>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</si>
  <si>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</si>
  <si>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</si>
  <si>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</si>
  <si>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</si>
  <si>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</si>
  <si>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</si>
  <si>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</si>
  <si>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</si>
  <si>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</si>
  <si>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</si>
  <si>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</si>
  <si>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</si>
  <si>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</si>
  <si>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</si>
  <si>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</si>
  <si>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</si>
  <si>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</si>
  <si>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</si>
  <si>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</si>
  <si>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</si>
  <si>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</si>
  <si>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</si>
  <si>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</si>
  <si>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</si>
  <si>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</si>
  <si>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</si>
  <si>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</si>
  <si>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</si>
  <si>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</si>
  <si>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</si>
  <si>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</si>
  <si>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</si>
  <si>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</si>
  <si>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</si>
  <si>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</si>
  <si>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</si>
  <si>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</si>
  <si>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</si>
  <si>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</si>
  <si>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</si>
  <si>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</si>
  <si>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</si>
  <si>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</si>
  <si>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</si>
  <si>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</si>
  <si>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</si>
  <si>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</si>
  <si>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</si>
  <si>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</si>
  <si>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</si>
  <si>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</si>
  <si>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</si>
  <si>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</si>
  <si>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</si>
  <si>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</si>
  <si>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</si>
  <si>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</si>
  <si>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</si>
  <si>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</si>
  <si>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</si>
  <si>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</si>
  <si>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</si>
  <si>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</si>
  <si>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</si>
  <si>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</si>
  <si>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</si>
  <si>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</si>
  <si>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</si>
  <si>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</si>
  <si>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</si>
  <si>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</si>
  <si>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</si>
  <si>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</si>
  <si>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</si>
  <si>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</si>
  <si>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</si>
  <si>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</si>
  <si>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</si>
  <si>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</si>
  <si>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</si>
  <si>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</si>
  <si>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</si>
  <si>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</si>
  <si>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</si>
  <si>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</si>
  <si>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</si>
  <si>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</si>
  <si>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</si>
  <si>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</si>
  <si>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</si>
  <si>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</si>
  <si>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</si>
  <si>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</si>
  <si>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</si>
  <si>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</si>
  <si>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</si>
  <si>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</si>
  <si>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</si>
  <si>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</si>
  <si>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</si>
  <si>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</si>
  <si>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</si>
  <si>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</si>
  <si>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</si>
  <si>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</si>
  <si>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</si>
  <si>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</si>
  <si>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</si>
  <si>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</si>
  <si>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</si>
  <si>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</si>
  <si>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</si>
  <si>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</si>
  <si>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</si>
  <si>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</si>
  <si>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</si>
  <si>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</si>
  <si>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</si>
  <si>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</si>
  <si>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</si>
  <si>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</si>
  <si>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</si>
  <si>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</si>
  <si>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</si>
  <si>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</si>
  <si>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</si>
  <si>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</si>
  <si>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</si>
  <si>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</si>
  <si>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</si>
  <si>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</si>
  <si>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</si>
  <si>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</si>
  <si>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</si>
  <si>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</si>
  <si>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</si>
  <si>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</si>
  <si>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</si>
  <si>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</si>
  <si>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</si>
  <si>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</si>
  <si>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</si>
  <si>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</si>
  <si>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</si>
  <si>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</si>
  <si>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</si>
  <si>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</si>
  <si>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</si>
  <si>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</si>
  <si>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</si>
  <si>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</si>
  <si>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</si>
  <si>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</si>
  <si>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</si>
  <si>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</si>
  <si>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</si>
  <si>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</si>
  <si>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</si>
  <si>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</si>
  <si>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</si>
  <si>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</si>
  <si>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</si>
  <si>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</si>
  <si>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</si>
  <si>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</si>
  <si>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</si>
  <si>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</si>
  <si>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</si>
  <si>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</si>
  <si>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</si>
  <si>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</si>
  <si>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</si>
  <si>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</si>
  <si>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</si>
  <si>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</si>
  <si>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</si>
  <si>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</si>
  <si>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</si>
  <si>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</si>
  <si>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</si>
  <si>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</si>
  <si>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</si>
  <si>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</si>
  <si>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</si>
  <si>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</si>
  <si>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</si>
  <si>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</si>
  <si>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</si>
  <si>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</si>
  <si>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</si>
  <si>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</si>
  <si>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</si>
  <si>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</si>
  <si>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</si>
  <si>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</si>
  <si>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</si>
  <si>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</si>
  <si>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</si>
  <si>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</si>
  <si>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</si>
  <si>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</si>
  <si>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</si>
  <si>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</si>
  <si>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</si>
  <si>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</si>
  <si>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</si>
  <si>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</si>
  <si>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</si>
  <si>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</si>
  <si>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</si>
  <si>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</si>
  <si>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</si>
  <si>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</si>
  <si>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</si>
  <si>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</si>
  <si>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</si>
  <si>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</si>
  <si>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</si>
  <si>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</si>
  <si>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</si>
  <si>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</si>
  <si>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</si>
  <si>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</si>
  <si>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</si>
  <si>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</si>
  <si>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</si>
  <si>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</si>
  <si>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</si>
  <si>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</si>
  <si>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</si>
  <si>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</si>
  <si>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</si>
  <si>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</si>
  <si>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</si>
  <si>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</si>
  <si>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</si>
  <si>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</si>
  <si>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</si>
  <si>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</si>
  <si>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</si>
  <si>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</si>
  <si>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</si>
  <si>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</si>
  <si>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</si>
  <si>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</si>
  <si>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</si>
  <si>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</si>
  <si>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</si>
  <si>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</si>
  <si>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</si>
  <si>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</si>
  <si>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</si>
  <si>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</si>
  <si>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</si>
  <si>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</si>
  <si>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</si>
  <si>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</si>
  <si>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</si>
  <si>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</si>
  <si>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</si>
  <si>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</si>
  <si>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</si>
  <si>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</si>
  <si>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</si>
  <si>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</si>
  <si>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</si>
  <si>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</si>
  <si>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</si>
  <si>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</si>
  <si>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</si>
  <si>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</si>
  <si>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</si>
  <si>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</si>
  <si>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</si>
  <si>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</si>
  <si>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</si>
  <si>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</si>
  <si>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</si>
  <si>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</si>
  <si>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</si>
  <si>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</si>
  <si>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</si>
  <si>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</si>
  <si>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</si>
  <si>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</si>
  <si>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</si>
  <si>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</si>
  <si>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</si>
  <si>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</si>
  <si>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</si>
  <si>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</si>
  <si>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</si>
  <si>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</si>
  <si>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</si>
  <si>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</si>
  <si>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</si>
  <si>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</si>
  <si>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</si>
  <si>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</si>
  <si>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</si>
  <si>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</si>
  <si>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</si>
  <si>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</si>
  <si>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</si>
  <si>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</si>
  <si>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</si>
  <si>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</si>
  <si>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</si>
  <si>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</si>
  <si>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</si>
  <si>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</si>
  <si>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</si>
  <si>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</si>
  <si>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</si>
  <si>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</si>
  <si>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</si>
  <si>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</si>
  <si>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</si>
  <si>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</si>
  <si>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</si>
  <si>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</si>
  <si>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</si>
  <si>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</si>
  <si>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</si>
  <si>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</si>
  <si>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</si>
  <si>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</si>
  <si>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</si>
  <si>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</si>
  <si>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</si>
  <si>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</si>
  <si>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</si>
  <si>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</si>
  <si>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</si>
  <si>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</si>
  <si>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</si>
  <si>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</si>
  <si>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</si>
  <si>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</si>
  <si>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</si>
  <si>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</si>
  <si>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</si>
  <si>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</si>
  <si>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</si>
  <si>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</si>
  <si>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</si>
  <si>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</si>
  <si>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</si>
  <si>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</si>
  <si>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</si>
  <si>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</si>
  <si>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</si>
  <si>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</si>
  <si>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</si>
  <si>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</si>
  <si>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</si>
  <si>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</si>
  <si>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</si>
  <si>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</si>
  <si>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</si>
  <si>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</si>
  <si>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</si>
  <si>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</si>
  <si>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</si>
  <si>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</si>
  <si>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</si>
  <si>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</si>
  <si>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</si>
  <si>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</si>
  <si>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</si>
  <si>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</si>
  <si>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</si>
  <si>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</si>
  <si>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</si>
  <si>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</si>
  <si>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</si>
  <si>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</si>
  <si>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</si>
  <si>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</si>
  <si>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</si>
  <si>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</si>
  <si>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</si>
  <si>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</si>
  <si>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</si>
  <si>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</si>
  <si>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</si>
  <si>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</si>
  <si>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</si>
  <si>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</si>
  <si>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</si>
  <si>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</si>
  <si>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</si>
  <si>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</si>
  <si>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</si>
  <si>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</si>
  <si>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</si>
  <si>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</si>
  <si>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</si>
  <si>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</si>
  <si>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</si>
  <si>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</si>
  <si>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</si>
  <si>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</si>
  <si>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</si>
  <si>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</si>
  <si>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</si>
  <si>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</si>
  <si>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</si>
  <si>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</si>
  <si>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</si>
  <si>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</si>
  <si>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</si>
  <si>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</si>
  <si>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</si>
  <si>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</si>
  <si>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</si>
  <si>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</si>
  <si>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</si>
  <si>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</si>
  <si>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</si>
  <si>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</si>
  <si>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</si>
  <si>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</si>
  <si>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</si>
  <si>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</si>
  <si>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</si>
  <si>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</si>
  <si>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</si>
  <si>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</si>
  <si>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</si>
  <si>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</si>
  <si>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</si>
  <si>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</si>
  <si>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</si>
  <si>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</si>
  <si>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</si>
  <si>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</si>
  <si>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</si>
  <si>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</si>
  <si>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</si>
  <si>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</si>
  <si>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</si>
  <si>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</si>
  <si>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</si>
  <si>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</si>
  <si>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</si>
  <si>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</si>
  <si>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</si>
  <si>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</si>
  <si>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</si>
  <si>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</si>
  <si>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</si>
  <si>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</si>
  <si>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</si>
  <si>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</si>
  <si>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</si>
  <si>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</si>
  <si>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</si>
  <si>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</si>
  <si>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</si>
  <si>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</si>
  <si>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</si>
  <si>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</si>
  <si>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</si>
  <si>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</si>
  <si>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</si>
  <si>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</si>
  <si>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</si>
  <si>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</si>
  <si>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</si>
  <si>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</si>
  <si>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</si>
  <si>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</si>
  <si>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</si>
  <si>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</si>
  <si>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</si>
  <si>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</si>
  <si>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</si>
  <si>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</si>
  <si>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</si>
  <si>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</si>
  <si>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</si>
  <si>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</si>
  <si>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</si>
  <si>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</si>
  <si>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</si>
  <si>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</si>
  <si>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</si>
  <si>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</si>
  <si>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</si>
  <si>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</si>
  <si>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</si>
  <si>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</si>
  <si>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</si>
  <si>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</si>
  <si>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</si>
  <si>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</si>
  <si>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</si>
  <si>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</si>
  <si>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</si>
  <si>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</si>
  <si>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</si>
  <si>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</si>
  <si>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</si>
  <si>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</si>
  <si>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</si>
  <si>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</si>
  <si>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</si>
  <si>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</si>
  <si>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</si>
  <si>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</si>
  <si>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</si>
  <si>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</si>
  <si>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</si>
  <si>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</si>
  <si>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</si>
  <si>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</si>
  <si>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</si>
  <si>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</si>
  <si>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</si>
  <si>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</si>
  <si>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</si>
  <si>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</si>
  <si>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</si>
  <si>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</si>
  <si>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</si>
  <si>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</si>
  <si>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</si>
  <si>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</si>
  <si>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</si>
  <si>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</si>
  <si>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</si>
  <si>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</si>
  <si>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</si>
  <si>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</si>
  <si>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</si>
  <si>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</si>
  <si>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</si>
  <si>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</si>
  <si>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</si>
  <si>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</si>
  <si>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</si>
  <si>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</si>
  <si>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</si>
  <si>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</si>
  <si>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</si>
  <si>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</si>
  <si>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</si>
  <si>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</si>
  <si>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</si>
  <si>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</si>
  <si>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</si>
  <si>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</si>
  <si>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</si>
  <si>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</si>
  <si>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</si>
  <si>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</si>
  <si>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</si>
  <si>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</si>
  <si>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</si>
  <si>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</si>
  <si>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</si>
  <si>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</si>
  <si>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</si>
  <si>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</si>
  <si>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</si>
  <si>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</si>
  <si>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</si>
  <si>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</si>
  <si>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</si>
  <si>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</si>
  <si>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</si>
  <si>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</si>
  <si>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</si>
  <si>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</si>
  <si>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</si>
  <si>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</si>
  <si>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</si>
  <si>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</si>
  <si>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</si>
  <si>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</si>
  <si>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</si>
  <si>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</si>
  <si>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</si>
  <si>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</si>
  <si>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</si>
  <si>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</si>
  <si>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</si>
  <si>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</si>
  <si>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</si>
  <si>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</si>
  <si>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</si>
  <si>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</si>
  <si>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</si>
  <si>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</si>
  <si>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</si>
  <si>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</si>
  <si>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</si>
  <si>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</si>
  <si>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</si>
  <si>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</si>
  <si>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</si>
  <si>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</si>
  <si>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</si>
  <si>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</si>
  <si>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</si>
  <si>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</si>
  <si>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</si>
  <si>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</si>
  <si>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</si>
  <si>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</si>
  <si>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</si>
  <si>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</si>
  <si>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</si>
  <si>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</si>
  <si>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</si>
  <si>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</si>
  <si>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</si>
  <si>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</si>
  <si>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</si>
  <si>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</si>
  <si>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</si>
  <si>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</si>
  <si>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</si>
  <si>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</si>
  <si>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</si>
  <si>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</si>
  <si>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</si>
  <si>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</si>
  <si>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</si>
  <si>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</si>
  <si>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</si>
  <si>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</si>
  <si>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</si>
  <si>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</si>
  <si>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</si>
  <si>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</si>
  <si>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</si>
  <si>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</si>
  <si>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</si>
  <si>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</si>
  <si>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</si>
  <si>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</si>
  <si>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</si>
  <si>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</si>
  <si>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</si>
  <si>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</si>
  <si>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</si>
  <si>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</si>
  <si>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</si>
  <si>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</si>
  <si>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</si>
  <si>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</si>
  <si>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</si>
  <si>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</si>
  <si>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</si>
  <si>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</si>
  <si>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</si>
  <si>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</si>
  <si>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</si>
  <si>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</si>
  <si>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</si>
  <si>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</si>
  <si>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</si>
  <si>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</si>
  <si>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</si>
  <si>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</si>
  <si>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</si>
  <si>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</si>
  <si>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</si>
  <si>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</si>
  <si>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</si>
  <si>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</si>
  <si>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</si>
  <si>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</si>
  <si>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</si>
  <si>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</si>
  <si>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</si>
  <si>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</si>
  <si>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</si>
  <si>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</si>
  <si>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</si>
  <si>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</si>
  <si>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</si>
  <si>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</si>
  <si>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</si>
  <si>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</si>
  <si>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</si>
  <si>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</si>
  <si>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</si>
  <si>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</si>
  <si>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</si>
  <si>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</si>
  <si>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</si>
  <si>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</si>
  <si>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</si>
  <si>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</si>
  <si>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</si>
  <si>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</si>
  <si>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</si>
  <si>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</si>
  <si>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</si>
  <si>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</si>
  <si>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</si>
  <si>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</si>
  <si>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</si>
  <si>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</si>
  <si>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</si>
  <si>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</si>
  <si>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</si>
  <si>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</si>
  <si>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</si>
  <si>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</si>
  <si>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</si>
  <si>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</si>
  <si>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</si>
  <si>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</si>
  <si>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</si>
  <si>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</si>
  <si>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</si>
  <si>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</si>
  <si>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</si>
  <si>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</si>
  <si>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</si>
  <si>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</si>
  <si>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</si>
  <si>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</si>
  <si>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</si>
  <si>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</si>
  <si>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</si>
  <si>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</si>
  <si>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</si>
  <si>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</si>
  <si>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</si>
  <si>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</si>
  <si>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</si>
  <si>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</si>
  <si>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</si>
  <si>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</si>
  <si>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</si>
  <si>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</si>
  <si>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</si>
  <si>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</si>
  <si>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</si>
  <si>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</si>
  <si>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</si>
  <si>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</si>
  <si>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</si>
  <si>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</si>
  <si>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</si>
  <si>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</si>
  <si>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</si>
  <si>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</si>
  <si>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</si>
  <si>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</si>
  <si>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</si>
  <si>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</si>
  <si>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</si>
  <si>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</si>
  <si>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</si>
  <si>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</si>
  <si>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</si>
  <si>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</si>
  <si>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</si>
  <si>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</si>
  <si>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</si>
  <si>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</si>
  <si>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</si>
  <si>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</si>
  <si>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</si>
  <si>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</si>
  <si>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</si>
  <si>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</si>
  <si>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</si>
  <si>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</si>
  <si>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</si>
  <si>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</si>
  <si>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</si>
  <si>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</si>
  <si>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</si>
  <si>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</si>
  <si>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</si>
  <si>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</si>
  <si>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</si>
  <si>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</si>
  <si>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</si>
  <si>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</si>
  <si>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</si>
  <si>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</si>
  <si>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</si>
  <si>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</si>
  <si>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</si>
  <si>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</si>
  <si>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</si>
  <si>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</si>
  <si>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</si>
  <si>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</si>
  <si>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</si>
  <si>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</si>
  <si>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</si>
  <si>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</si>
  <si>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</si>
  <si>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</si>
  <si>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</si>
  <si>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</si>
  <si>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</si>
  <si>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</si>
  <si>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</si>
  <si>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</si>
  <si>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</si>
  <si>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</si>
  <si>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</si>
  <si>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</si>
  <si>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</si>
  <si>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</si>
  <si>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</si>
  <si>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</si>
  <si>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</si>
  <si>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</si>
  <si>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</si>
  <si>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</si>
  <si>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</si>
  <si>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</si>
  <si>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</si>
  <si>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</si>
  <si>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</si>
  <si>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</si>
  <si>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</si>
  <si>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</si>
  <si>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</si>
  <si>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</si>
  <si>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</si>
  <si>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</si>
  <si>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</si>
  <si>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</si>
  <si>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</si>
  <si>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</si>
  <si>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</si>
  <si>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</si>
  <si>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</si>
  <si>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</si>
  <si>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</si>
  <si>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</si>
  <si>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</si>
  <si>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</si>
  <si>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</si>
  <si>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</si>
  <si>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</si>
  <si>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</si>
  <si>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</si>
  <si>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</si>
  <si>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</si>
  <si>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</si>
  <si>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</si>
  <si>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</si>
  <si>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</si>
  <si>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</si>
  <si>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</si>
  <si>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</si>
  <si>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</si>
  <si>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</si>
  <si>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</si>
  <si>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</si>
  <si>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</si>
  <si>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</si>
  <si>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</si>
  <si>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</si>
  <si>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</si>
  <si>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</si>
  <si>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</si>
  <si>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</si>
  <si>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</si>
  <si>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</si>
  <si>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</si>
  <si>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</si>
  <si>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</si>
  <si>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</si>
  <si>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</si>
  <si>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</si>
  <si>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</si>
  <si>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</si>
  <si>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</si>
  <si>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</si>
  <si>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</si>
  <si>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</si>
  <si>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</si>
  <si>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</si>
  <si>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</si>
  <si>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</si>
  <si>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</si>
  <si>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</si>
  <si>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</si>
  <si>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</si>
  <si>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</si>
  <si>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</si>
  <si>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</si>
  <si>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</si>
  <si>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</si>
  <si>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</si>
  <si>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</si>
  <si>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</si>
  <si>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</si>
  <si>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</si>
  <si>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</si>
  <si>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</si>
  <si>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</si>
  <si>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</si>
  <si>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</si>
  <si>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</si>
  <si>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</si>
  <si>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</si>
  <si>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</si>
  <si>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</si>
  <si>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</si>
  <si>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</si>
  <si>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</si>
  <si>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</si>
  <si>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</si>
  <si>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</si>
  <si>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</si>
  <si>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</si>
  <si>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</si>
  <si>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</si>
  <si>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</si>
  <si>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</si>
  <si>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</si>
  <si>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</si>
  <si>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</si>
  <si>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</si>
  <si>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</si>
  <si>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</si>
  <si>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</si>
  <si>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</si>
  <si>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</si>
  <si>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</si>
  <si>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</si>
  <si>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</si>
  <si>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</si>
  <si>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</si>
  <si>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</si>
  <si>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</si>
  <si>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</si>
  <si>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</si>
  <si>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</si>
  <si>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</si>
  <si>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</si>
  <si>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</si>
  <si>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</si>
  <si>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</si>
  <si>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</si>
  <si>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</si>
  <si>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</si>
  <si>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</si>
  <si>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</si>
  <si>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</si>
  <si>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</si>
  <si>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</si>
  <si>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</si>
  <si>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</si>
  <si>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</si>
  <si>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</si>
  <si>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</si>
  <si>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</si>
  <si>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</si>
  <si>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</si>
  <si>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</si>
  <si>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</si>
  <si>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</si>
  <si>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</si>
  <si>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</si>
  <si>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</si>
  <si>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</si>
  <si>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</si>
  <si>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</si>
  <si>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</si>
  <si>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</si>
  <si>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</si>
  <si>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</si>
  <si>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</si>
  <si>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</si>
  <si>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</si>
  <si>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</si>
  <si>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</si>
  <si>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</si>
  <si>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</si>
  <si>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</si>
  <si>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</si>
  <si>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</si>
  <si>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</si>
  <si>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</si>
  <si>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</si>
  <si>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</si>
  <si>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</si>
  <si>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</si>
  <si>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</si>
  <si>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</si>
  <si>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</si>
  <si>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</si>
  <si>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</si>
  <si>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</si>
  <si>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</si>
  <si>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</si>
  <si>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</si>
  <si>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</si>
  <si>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</si>
  <si>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</si>
  <si>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</si>
  <si>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</si>
  <si>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</si>
  <si>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</si>
  <si>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</si>
  <si>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</si>
  <si>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</si>
  <si>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</si>
  <si>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</si>
  <si>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</si>
  <si>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</si>
  <si>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</si>
  <si>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</si>
  <si>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</si>
  <si>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</si>
  <si>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</si>
  <si>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</si>
  <si>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</si>
  <si>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</si>
  <si>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</si>
  <si>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</si>
  <si>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</si>
  <si>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</si>
  <si>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</si>
  <si>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</si>
  <si>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</si>
  <si>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</si>
  <si>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</si>
  <si>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</si>
  <si>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</si>
  <si>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</si>
  <si>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</si>
  <si>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</si>
  <si>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</si>
  <si>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</si>
  <si>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</si>
  <si>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</si>
  <si>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</si>
  <si>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</si>
  <si>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</si>
  <si>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</si>
  <si>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</si>
  <si>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</si>
  <si>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</si>
  <si>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</si>
  <si>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</si>
  <si>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</si>
  <si>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</si>
  <si>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</si>
  <si>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</si>
  <si>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</si>
  <si>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</si>
  <si>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</si>
  <si>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</si>
  <si>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</si>
  <si>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</si>
  <si>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</si>
  <si>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</si>
  <si>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</si>
  <si>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</si>
  <si>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</si>
  <si>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</si>
  <si>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</si>
  <si>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</si>
  <si>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</si>
  <si>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</si>
  <si>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</si>
  <si>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</si>
  <si>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</si>
  <si>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</si>
  <si>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</si>
  <si>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</si>
  <si>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</si>
  <si>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</si>
  <si>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</si>
  <si>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</si>
  <si>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</si>
  <si>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</si>
  <si>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</si>
  <si>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</si>
  <si>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</si>
  <si>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</si>
  <si>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</si>
  <si>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</si>
  <si>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</si>
  <si>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</si>
  <si>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</si>
  <si>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</si>
  <si>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</si>
  <si>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</si>
  <si>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</si>
  <si>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</si>
  <si>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</si>
  <si>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</si>
  <si>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</si>
  <si>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</si>
  <si>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</si>
  <si>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</si>
  <si>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</si>
  <si>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</si>
  <si>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</si>
  <si>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</si>
  <si>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</si>
  <si>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</si>
  <si>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</si>
  <si>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</si>
  <si>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</si>
  <si>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</si>
  <si>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</si>
  <si>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</si>
  <si>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</si>
  <si>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</si>
  <si>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</si>
  <si>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</si>
  <si>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</si>
  <si>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</si>
  <si>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</si>
  <si>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</si>
  <si>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</si>
  <si>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</si>
  <si>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</si>
  <si>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</si>
  <si>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</si>
  <si>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</si>
  <si>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</si>
  <si>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</si>
  <si>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</si>
  <si>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</si>
  <si>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</si>
  <si>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</si>
  <si>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</si>
  <si>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</si>
  <si>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</si>
  <si>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</si>
  <si>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</si>
  <si>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</si>
  <si>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</si>
  <si>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</si>
  <si>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</si>
  <si>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</si>
  <si>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</si>
  <si>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</si>
  <si>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</si>
  <si>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</si>
  <si>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</si>
  <si>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</si>
  <si>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</si>
  <si>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</si>
  <si>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</si>
  <si>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</si>
  <si>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</si>
  <si>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</si>
  <si>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</si>
  <si>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</si>
  <si>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</si>
  <si>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</si>
  <si>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</si>
  <si>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</si>
  <si>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</si>
  <si>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</si>
  <si>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</si>
  <si>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</si>
  <si>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</si>
  <si>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</si>
  <si>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</si>
  <si>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</si>
  <si>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</si>
  <si>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</si>
  <si>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</si>
  <si>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</si>
  <si>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</si>
  <si>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</si>
  <si>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</si>
  <si>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</si>
  <si>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</si>
  <si>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</si>
  <si>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</si>
  <si>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</si>
  <si>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</si>
  <si>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</si>
  <si>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</si>
  <si>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</si>
  <si>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</si>
  <si>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</si>
  <si>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</si>
  <si>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</si>
  <si>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</si>
  <si>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</si>
  <si>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</si>
  <si>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</si>
  <si>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</si>
  <si>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</si>
  <si>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</si>
  <si>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</si>
  <si>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</si>
  <si>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</si>
  <si>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</si>
  <si>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</si>
  <si>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</si>
  <si>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</si>
  <si>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</si>
  <si>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</si>
  <si>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</si>
  <si>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</si>
  <si>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</si>
  <si>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</si>
  <si>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</si>
  <si>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</si>
  <si>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</si>
  <si>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</si>
  <si>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</si>
  <si>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</si>
  <si>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</si>
  <si>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</si>
  <si>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</si>
  <si>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</si>
  <si>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</si>
  <si>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</si>
  <si>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</si>
  <si>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</si>
  <si>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</si>
  <si>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</si>
  <si>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</si>
  <si>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</si>
  <si>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</si>
  <si>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</si>
  <si>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</si>
  <si>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</si>
  <si>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</si>
  <si>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</si>
  <si>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</si>
  <si>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</si>
  <si>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</si>
  <si>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</si>
  <si>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</si>
  <si>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</si>
  <si>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</si>
  <si>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</si>
  <si>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</si>
  <si>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</si>
  <si>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</si>
  <si>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</si>
  <si>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</si>
  <si>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</si>
  <si>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</si>
  <si>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</si>
  <si>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</si>
  <si>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</si>
  <si>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</si>
  <si>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</si>
  <si>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</si>
  <si>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</si>
  <si>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</si>
  <si>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</si>
  <si>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</si>
  <si>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</si>
  <si>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</si>
  <si>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</si>
  <si>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</si>
  <si>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</si>
  <si>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</si>
  <si>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</si>
  <si>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</si>
  <si>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</si>
  <si>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</si>
  <si>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</si>
  <si>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</si>
  <si>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</si>
  <si>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</si>
  <si>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</si>
  <si>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</si>
  <si>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</si>
  <si>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</si>
  <si>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</si>
  <si>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</si>
  <si>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</si>
  <si>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</si>
  <si>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</si>
  <si>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</si>
  <si>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</si>
  <si>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</si>
  <si>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</si>
  <si>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</si>
  <si>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</si>
  <si>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</si>
  <si>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</si>
  <si>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</si>
  <si>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</si>
  <si>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</si>
  <si>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</si>
  <si>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</si>
  <si>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</si>
  <si>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</si>
  <si>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</si>
  <si>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</si>
  <si>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</si>
  <si>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</si>
  <si>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</si>
  <si>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</si>
  <si>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</si>
  <si>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</si>
  <si>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</si>
  <si>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</si>
  <si>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</si>
  <si>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</si>
  <si>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</si>
  <si>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</si>
  <si>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</si>
  <si>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</si>
  <si>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</si>
  <si>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</si>
  <si>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</si>
  <si>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</si>
  <si>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</si>
  <si>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</si>
  <si>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</si>
  <si>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</si>
  <si>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</si>
  <si>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</si>
  <si>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</si>
  <si>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</si>
  <si>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</si>
  <si>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</si>
  <si>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</si>
  <si>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</si>
  <si>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</si>
  <si>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</si>
  <si>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</si>
  <si>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</si>
  <si>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</si>
  <si>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</si>
  <si>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</si>
  <si>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</si>
  <si>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</si>
  <si>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</si>
  <si>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</si>
  <si>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</si>
  <si>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</si>
  <si>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</si>
  <si>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</si>
  <si>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</si>
  <si>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</si>
  <si>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</si>
  <si>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</si>
  <si>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</si>
  <si>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</si>
  <si>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</si>
  <si>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</si>
  <si>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</si>
  <si>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</si>
  <si>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</si>
  <si>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</si>
  <si>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</si>
  <si>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</si>
  <si>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</si>
  <si>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</si>
  <si>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</si>
  <si>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</si>
  <si>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</si>
  <si>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</si>
  <si>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</si>
  <si>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</si>
  <si>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</si>
  <si>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</si>
  <si>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</si>
  <si>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</si>
  <si>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</si>
  <si>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</si>
  <si>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</si>
  <si>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</si>
  <si>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</si>
  <si>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</si>
  <si>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</si>
  <si>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</si>
  <si>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</si>
  <si>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</si>
  <si>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</si>
  <si>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</si>
  <si>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</si>
  <si>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</si>
  <si>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</si>
  <si>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</si>
  <si>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</si>
  <si>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</si>
  <si>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</si>
  <si>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</si>
  <si>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</si>
  <si>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</si>
  <si>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</si>
  <si>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</si>
  <si>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</si>
  <si>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</si>
  <si>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</si>
  <si>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</si>
  <si>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</si>
  <si>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</si>
  <si>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</si>
  <si>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</si>
  <si>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</si>
  <si>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</si>
  <si>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</si>
  <si>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</si>
  <si>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</si>
  <si>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</si>
  <si>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</si>
  <si>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</si>
  <si>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</si>
  <si>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</si>
  <si>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</si>
  <si>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</si>
  <si>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</si>
  <si>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</si>
  <si>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</si>
  <si>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</si>
  <si>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</si>
  <si>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</si>
  <si>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</si>
  <si>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</si>
  <si>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</si>
  <si>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</si>
  <si>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</si>
  <si>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</si>
  <si>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</si>
  <si>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</si>
  <si>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</si>
  <si>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</si>
  <si>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</si>
  <si>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</si>
  <si>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</si>
  <si>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</si>
  <si>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</si>
  <si>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</si>
  <si>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</si>
  <si>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</si>
  <si>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</si>
  <si>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</si>
  <si>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</si>
  <si>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</si>
  <si>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</si>
  <si>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</si>
  <si>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</si>
  <si>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</si>
  <si>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</si>
  <si>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</si>
  <si>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</si>
  <si>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</si>
  <si>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</si>
  <si>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</si>
  <si>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</si>
  <si>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</si>
  <si>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</si>
  <si>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</si>
  <si>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</si>
  <si>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</si>
  <si>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</si>
  <si>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</si>
  <si>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</si>
  <si>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</si>
  <si>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</si>
  <si>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</si>
  <si>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</si>
  <si>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</si>
  <si>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</si>
  <si>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</si>
  <si>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</si>
  <si>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</si>
  <si>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</si>
  <si>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</si>
  <si>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</si>
  <si>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</si>
  <si>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</si>
  <si>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</si>
  <si>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</si>
  <si>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</si>
  <si>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</si>
  <si>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</si>
  <si>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</si>
  <si>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</si>
  <si>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</si>
  <si>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</si>
  <si>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</si>
  <si>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</si>
  <si>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</si>
  <si>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</si>
  <si>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</si>
  <si>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</si>
  <si>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</si>
  <si>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</si>
  <si>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</si>
  <si>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</si>
  <si>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</si>
  <si>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</si>
  <si>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</si>
  <si>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</si>
  <si>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</si>
  <si>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</si>
  <si>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</si>
  <si>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</si>
  <si>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</si>
  <si>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</si>
  <si>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</si>
  <si>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</si>
  <si>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</si>
  <si>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</si>
  <si>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</si>
  <si>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</si>
  <si>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</si>
  <si>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</si>
  <si>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</si>
  <si>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</si>
  <si>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</si>
  <si>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</si>
  <si>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</si>
  <si>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</si>
  <si>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</si>
  <si>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</si>
  <si>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</si>
  <si>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</si>
  <si>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</si>
  <si>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</si>
  <si>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</si>
  <si>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</si>
  <si>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</si>
  <si>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</si>
  <si>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</si>
  <si>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</si>
  <si>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</si>
  <si>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</si>
  <si>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</si>
  <si>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</si>
  <si>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</si>
  <si>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</si>
  <si>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</si>
  <si>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</si>
  <si>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</si>
  <si>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</si>
  <si>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</si>
  <si>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</si>
  <si>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</si>
  <si>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</si>
  <si>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</si>
  <si>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</si>
  <si>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</si>
  <si>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</si>
  <si>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</si>
  <si>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</si>
  <si>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</si>
  <si>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</si>
  <si>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</si>
  <si>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</si>
  <si>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</si>
  <si>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</si>
  <si>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</si>
  <si>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</si>
  <si>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</si>
  <si>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</si>
  <si>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</si>
  <si>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</si>
  <si>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</si>
  <si>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</si>
  <si>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</si>
  <si>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</si>
  <si>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</si>
  <si>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</si>
  <si>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</si>
  <si>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</si>
  <si>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</si>
  <si>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</si>
  <si>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</si>
  <si>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</si>
  <si>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</si>
  <si>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</si>
  <si>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</si>
  <si>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</si>
  <si>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</si>
  <si>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</si>
  <si>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</si>
  <si>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</si>
  <si>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</si>
  <si>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</si>
  <si>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</si>
  <si>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</si>
  <si>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</si>
  <si>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</si>
  <si>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</si>
  <si>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</si>
  <si>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</si>
  <si>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</si>
  <si>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</si>
  <si>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</si>
  <si>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</si>
  <si>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</si>
  <si>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</si>
  <si>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</si>
  <si>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</si>
  <si>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</si>
  <si>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</si>
  <si>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</si>
  <si>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</si>
  <si>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</si>
  <si>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</si>
  <si>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</si>
  <si>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</si>
  <si>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</si>
  <si>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</si>
  <si>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</si>
  <si>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</si>
  <si>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</si>
  <si>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</si>
  <si>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</si>
  <si>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</si>
  <si>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</si>
  <si>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</si>
  <si>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</si>
  <si>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</si>
  <si>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</si>
  <si>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</si>
  <si>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</si>
  <si>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</si>
  <si>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</si>
  <si>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</si>
  <si>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</si>
  <si>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</si>
  <si>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</si>
  <si>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</si>
  <si>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</si>
  <si>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</si>
  <si>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</si>
  <si>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</si>
  <si>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</si>
  <si>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</si>
  <si>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</si>
  <si>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</si>
  <si>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</si>
  <si>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</si>
  <si>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</si>
  <si>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</si>
  <si>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</si>
  <si>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</si>
  <si>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</si>
  <si>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</si>
  <si>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</si>
  <si>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</si>
  <si>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</si>
  <si>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</si>
  <si>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</si>
  <si>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</si>
  <si>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</si>
  <si>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</si>
  <si>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</si>
  <si>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</si>
  <si>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</si>
  <si>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</si>
  <si>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</si>
  <si>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</si>
  <si>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</si>
  <si>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</si>
  <si>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</si>
  <si>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</si>
  <si>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</si>
  <si>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</si>
  <si>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</si>
  <si>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</si>
  <si>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</si>
  <si>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</si>
  <si>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</si>
  <si>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</si>
  <si>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</si>
  <si>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</si>
  <si>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</si>
  <si>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</si>
  <si>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</si>
  <si>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</si>
  <si>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</si>
  <si>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</si>
  <si>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</si>
  <si>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</si>
  <si>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</si>
  <si>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</si>
  <si>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</si>
  <si>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</si>
  <si>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</si>
  <si>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</si>
  <si>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</si>
  <si>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</si>
  <si>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</si>
  <si>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</si>
  <si>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</si>
  <si>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</si>
  <si>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</si>
  <si>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</si>
  <si>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</si>
  <si>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</si>
  <si>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</si>
  <si>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</si>
  <si>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</si>
  <si>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</si>
  <si>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</si>
  <si>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</si>
  <si>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</si>
  <si>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</si>
  <si>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</si>
  <si>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</si>
  <si>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</si>
  <si>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</si>
  <si>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</si>
  <si>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</si>
  <si>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</si>
  <si>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</si>
  <si>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</si>
  <si>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</si>
  <si>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</si>
  <si>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</si>
  <si>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</si>
  <si>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</si>
  <si>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</si>
  <si>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</si>
  <si>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</si>
  <si>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</si>
  <si>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</si>
  <si>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</si>
  <si>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</si>
  <si>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</si>
  <si>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</si>
  <si>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</si>
  <si>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</si>
  <si>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</si>
  <si>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</si>
  <si>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</si>
  <si>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</si>
  <si>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</si>
  <si>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</si>
  <si>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</si>
  <si>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</si>
  <si>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</si>
  <si>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</si>
  <si>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</si>
  <si>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</si>
  <si>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</si>
  <si>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</si>
  <si>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</si>
  <si>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</si>
  <si>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</si>
  <si>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</si>
  <si>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</si>
  <si>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</si>
  <si>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</si>
  <si>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</si>
  <si>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</si>
  <si>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</si>
  <si>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</si>
  <si>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</si>
  <si>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</si>
  <si>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</si>
  <si>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</si>
  <si>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</si>
  <si>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</si>
  <si>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</si>
  <si>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</si>
  <si>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</si>
  <si>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</si>
  <si>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</si>
  <si>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</si>
  <si>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</si>
  <si>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</si>
  <si>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</si>
  <si>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</si>
  <si>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</si>
  <si>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</si>
  <si>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</si>
  <si>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</si>
  <si>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</si>
  <si>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</si>
  <si>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</si>
  <si>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</si>
  <si>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</si>
  <si>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</si>
  <si>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</si>
  <si>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</si>
  <si>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</si>
  <si>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</si>
  <si>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</si>
  <si>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</si>
  <si>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</si>
  <si>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</si>
  <si>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</si>
  <si>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</si>
  <si>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</si>
  <si>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</si>
  <si>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</si>
  <si>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</si>
  <si>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</si>
  <si>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</si>
  <si>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</si>
  <si>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</si>
  <si>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</si>
  <si>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</si>
  <si>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</si>
  <si>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</si>
  <si>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</si>
  <si>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</si>
  <si>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</si>
  <si>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</si>
  <si>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</si>
  <si>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</si>
  <si>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</si>
  <si>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</si>
  <si>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</si>
  <si>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</si>
  <si>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</si>
  <si>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</si>
  <si>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</si>
  <si>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</si>
  <si>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</si>
  <si>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</si>
  <si>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</si>
  <si>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</si>
  <si>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</si>
  <si>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</si>
  <si>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</si>
  <si>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</si>
  <si>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</si>
  <si>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</si>
  <si>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</si>
  <si>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</si>
  <si>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</si>
  <si>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</si>
  <si>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</si>
  <si>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</si>
  <si>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</si>
  <si>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</si>
  <si>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</si>
  <si>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</si>
  <si>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</si>
  <si>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</si>
  <si>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</si>
  <si>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</si>
  <si>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</si>
  <si>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</si>
  <si>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</si>
  <si>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</si>
  <si>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</si>
  <si>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</si>
  <si>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</si>
  <si>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</si>
  <si>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</si>
  <si>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</si>
  <si>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</si>
  <si>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</si>
  <si>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</si>
  <si>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</si>
  <si>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</si>
  <si>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</si>
  <si>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</si>
  <si>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</si>
  <si>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</si>
  <si>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</si>
  <si>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</si>
  <si>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</si>
  <si>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</si>
  <si>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</si>
  <si>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</si>
  <si>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</si>
  <si>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</si>
  <si>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</si>
  <si>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</si>
  <si>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</si>
  <si>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</si>
  <si>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</si>
  <si>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</si>
  <si>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</si>
  <si>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</si>
  <si>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</si>
  <si>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</si>
  <si>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</si>
  <si>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</si>
  <si>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</si>
  <si>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</si>
  <si>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</si>
  <si>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</si>
  <si>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</si>
  <si>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</si>
  <si>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</si>
  <si>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</si>
  <si>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</si>
  <si>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</si>
  <si>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</si>
  <si>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</si>
  <si>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</si>
  <si>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</si>
  <si>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</si>
  <si>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</si>
  <si>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</si>
  <si>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</si>
  <si>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</si>
  <si>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</si>
  <si>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</si>
  <si>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</si>
  <si>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</si>
  <si>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</si>
  <si>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</si>
  <si>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</si>
  <si>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</si>
  <si>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</si>
  <si>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</si>
  <si>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</si>
  <si>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</si>
  <si>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</si>
  <si>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</si>
  <si>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</si>
  <si>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</si>
  <si>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</si>
  <si>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</si>
  <si>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</si>
  <si>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</si>
  <si>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</si>
  <si>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</si>
  <si>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</si>
  <si>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</si>
  <si>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</si>
  <si>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</si>
  <si>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</si>
  <si>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</si>
  <si>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</si>
  <si>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</si>
  <si>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</si>
  <si>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</si>
  <si>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</si>
  <si>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</si>
  <si>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</si>
  <si>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</si>
  <si>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</si>
  <si>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</si>
  <si>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</si>
  <si>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</si>
  <si>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</si>
  <si>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</si>
  <si>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</si>
  <si>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</si>
  <si>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</si>
  <si>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</si>
  <si>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</si>
  <si>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</si>
  <si>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</si>
  <si>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</si>
  <si>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</si>
  <si>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</si>
  <si>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</si>
  <si>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</si>
  <si>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</si>
  <si>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</si>
  <si>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</si>
  <si>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</si>
  <si>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</si>
  <si>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</si>
  <si>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</si>
  <si>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</si>
  <si>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</si>
  <si>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</si>
  <si>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</si>
  <si>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</si>
  <si>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</si>
  <si>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</si>
  <si>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</si>
  <si>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</si>
  <si>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</si>
  <si>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</si>
  <si>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</si>
  <si>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</si>
  <si>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</si>
  <si>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</si>
  <si>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</si>
  <si>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</si>
  <si>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</si>
  <si>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</si>
  <si>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</si>
  <si>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</si>
  <si>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</si>
  <si>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</si>
  <si>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</si>
  <si>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</si>
  <si>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</si>
  <si>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</si>
  <si>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</si>
  <si>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</si>
  <si>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</si>
  <si>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</si>
  <si>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</si>
  <si>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</si>
  <si>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</si>
  <si>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</si>
  <si>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</si>
  <si>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</si>
  <si>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</si>
  <si>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</si>
  <si>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</si>
  <si>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</si>
  <si>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</si>
  <si>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</si>
  <si>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</si>
  <si>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</si>
  <si>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</si>
  <si>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</si>
  <si>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</si>
  <si>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</si>
  <si>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</si>
  <si>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</si>
  <si>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</si>
  <si>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</si>
  <si>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</si>
  <si>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</si>
  <si>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</si>
  <si>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</si>
  <si>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</si>
  <si>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</si>
  <si>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</si>
  <si>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</si>
  <si>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</si>
  <si>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</si>
  <si>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</si>
  <si>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</si>
  <si>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</si>
  <si>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</si>
  <si>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</si>
  <si>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</si>
  <si>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</si>
  <si>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</si>
  <si>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</si>
  <si>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</si>
  <si>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</si>
  <si>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</si>
  <si>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</si>
  <si>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</si>
  <si>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</si>
  <si>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</si>
  <si>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</si>
  <si>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</si>
  <si>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</si>
  <si>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</si>
  <si>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</si>
  <si>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</si>
  <si>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</si>
  <si>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</si>
  <si>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</si>
  <si>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</si>
  <si>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</si>
  <si>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</si>
  <si>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</si>
  <si>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</si>
  <si>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</si>
  <si>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</si>
  <si>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</si>
  <si>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</si>
  <si>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</si>
  <si>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</si>
  <si>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</si>
  <si>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</si>
  <si>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</si>
  <si>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</si>
  <si>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</si>
  <si>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</si>
  <si>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</si>
  <si>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</si>
  <si>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</si>
  <si>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</si>
  <si>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</si>
  <si>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</si>
  <si>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</si>
  <si>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</si>
  <si>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</si>
  <si>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</si>
  <si>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</si>
  <si>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</si>
  <si>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</si>
  <si>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</si>
  <si>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</si>
  <si>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</si>
  <si>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</si>
  <si>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</si>
  <si>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</si>
  <si>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</si>
  <si>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</si>
  <si>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</si>
  <si>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</si>
  <si>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</si>
  <si>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</si>
  <si>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</si>
  <si>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</si>
  <si>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</si>
  <si>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</si>
  <si>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</si>
  <si>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</si>
  <si>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</si>
  <si>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</si>
  <si>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</si>
  <si>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</si>
  <si>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</si>
  <si>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</si>
  <si>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</si>
  <si>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</si>
  <si>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</si>
  <si>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</si>
  <si>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</si>
  <si>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</si>
  <si>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</si>
  <si>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</si>
  <si>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</si>
  <si>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</si>
  <si>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</si>
  <si>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</si>
  <si>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</si>
  <si>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</si>
  <si>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</si>
  <si>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</si>
  <si>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</si>
  <si>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</si>
  <si>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</si>
  <si>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</si>
  <si>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</si>
  <si>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</si>
  <si>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</si>
  <si>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</si>
  <si>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</si>
  <si>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</si>
  <si>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</si>
  <si>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</si>
  <si>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</si>
  <si>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</si>
  <si>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</si>
  <si>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</si>
  <si>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</si>
  <si>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</si>
  <si>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</si>
  <si>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</si>
  <si>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</si>
  <si>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</si>
  <si>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</si>
  <si>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</si>
  <si>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</si>
  <si>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</si>
  <si>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</si>
  <si>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</si>
  <si>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</si>
  <si>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</si>
  <si>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</si>
  <si>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</si>
  <si>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</si>
  <si>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</si>
  <si>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</si>
  <si>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</si>
  <si>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</si>
  <si>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</si>
  <si>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</si>
  <si>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</si>
  <si>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</si>
  <si>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</si>
  <si>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</si>
  <si>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</si>
  <si>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</si>
  <si>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</si>
  <si>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</si>
  <si>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</si>
  <si>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</si>
  <si>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</si>
  <si>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</si>
  <si>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</si>
  <si>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</si>
  <si>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</si>
  <si>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</si>
  <si>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</si>
  <si>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</si>
  <si>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</si>
  <si>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</si>
  <si>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</si>
  <si>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</si>
  <si>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</si>
  <si>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</si>
  <si>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</si>
  <si>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</si>
  <si>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</si>
  <si>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</si>
  <si>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</si>
  <si>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</si>
  <si>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</si>
  <si>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</si>
  <si>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</si>
  <si>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</si>
  <si>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</si>
  <si>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</si>
  <si>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</si>
  <si>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</si>
  <si>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</si>
  <si>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</si>
  <si>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</si>
  <si>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</si>
  <si>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</si>
  <si>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</si>
  <si>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</si>
  <si>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</si>
  <si>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</si>
  <si>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</si>
  <si>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</si>
  <si>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</si>
  <si>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</si>
  <si>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</si>
  <si>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</si>
  <si>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</si>
  <si>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</si>
  <si>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</si>
  <si>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</si>
  <si>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</si>
  <si>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</si>
  <si>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</si>
  <si>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</si>
  <si>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</si>
  <si>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</si>
  <si>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</si>
  <si>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</si>
  <si>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</si>
  <si>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</si>
  <si>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</si>
  <si>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</si>
  <si>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</si>
  <si>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</si>
  <si>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</si>
  <si>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</si>
  <si>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</si>
  <si>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</si>
  <si>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</si>
  <si>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</si>
  <si>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</si>
  <si>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</si>
  <si>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</si>
  <si>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</si>
  <si>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</si>
  <si>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</si>
  <si>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</si>
  <si>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</si>
  <si>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</si>
  <si>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</si>
  <si>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</si>
  <si>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</si>
  <si>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</si>
  <si>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</si>
  <si>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</si>
  <si>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</si>
  <si>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</si>
  <si>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</si>
  <si>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</si>
  <si>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</si>
  <si>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</si>
  <si>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</si>
  <si>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</si>
  <si>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</si>
  <si>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</si>
  <si>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</si>
  <si>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</si>
  <si>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</si>
  <si>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</si>
  <si>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</si>
  <si>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</si>
  <si>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</si>
  <si>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</si>
  <si>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</si>
  <si>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</si>
  <si>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</si>
  <si>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</si>
  <si>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</si>
  <si>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</si>
  <si>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</si>
  <si>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</si>
  <si>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</si>
  <si>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</si>
  <si>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</si>
  <si>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</si>
  <si>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</si>
  <si>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</si>
  <si>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</si>
  <si>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</si>
  <si>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</si>
  <si>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</si>
  <si>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</si>
  <si>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</si>
  <si>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</si>
  <si>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</si>
  <si>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</si>
  <si>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</si>
  <si>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</si>
  <si>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</si>
  <si>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</si>
  <si>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</si>
  <si>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</si>
  <si>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</si>
  <si>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</si>
  <si>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</si>
  <si>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</si>
  <si>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</si>
  <si>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</si>
  <si>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</si>
  <si>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</si>
  <si>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</si>
  <si>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</si>
  <si>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</si>
  <si>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</si>
  <si>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</si>
  <si>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</si>
  <si>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</si>
  <si>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</si>
  <si>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</si>
  <si>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</si>
  <si>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</si>
  <si>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</si>
  <si>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</si>
  <si>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</si>
  <si>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</si>
  <si>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</si>
  <si>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</si>
  <si>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</si>
  <si>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</si>
  <si>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</si>
  <si>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</si>
  <si>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</si>
  <si>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</si>
  <si>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</si>
  <si>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</si>
  <si>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</si>
  <si>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</si>
  <si>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</si>
  <si>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</si>
  <si>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</si>
  <si>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</si>
  <si>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</si>
  <si>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</si>
  <si>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</si>
  <si>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</si>
  <si>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</si>
  <si>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</si>
  <si>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</si>
  <si>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</si>
  <si>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</si>
  <si>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</si>
  <si>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</si>
  <si>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</si>
  <si>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</si>
  <si>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</si>
  <si>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</si>
  <si>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</si>
  <si>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</si>
  <si>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</si>
  <si>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</si>
  <si>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</si>
  <si>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</si>
  <si>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</si>
  <si>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</si>
  <si>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</si>
  <si>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</si>
  <si>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</si>
  <si>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</si>
  <si>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</si>
  <si>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</si>
  <si>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</si>
  <si>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</si>
  <si>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</si>
  <si>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</si>
  <si>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</si>
  <si>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</si>
  <si>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</si>
  <si>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</si>
  <si>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</si>
  <si>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</si>
  <si>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</si>
  <si>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</si>
  <si>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</si>
  <si>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</si>
  <si>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</si>
  <si>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</si>
  <si>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</si>
  <si>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</si>
  <si>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</si>
  <si>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</si>
  <si>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</si>
  <si>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</si>
  <si>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</si>
  <si>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</si>
  <si>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</si>
  <si>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</si>
  <si>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</si>
  <si>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</si>
  <si>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</si>
  <si>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</si>
  <si>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</si>
  <si>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</si>
  <si>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</si>
  <si>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</si>
  <si>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</si>
  <si>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</si>
  <si>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</si>
  <si>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</si>
  <si>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</si>
  <si>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</si>
  <si>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</si>
  <si>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</si>
  <si>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</si>
  <si>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</si>
  <si>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</si>
  <si>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</si>
  <si>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</si>
  <si>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</si>
  <si>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</si>
  <si>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</si>
  <si>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</si>
  <si>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</si>
  <si>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</si>
  <si>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</si>
  <si>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</si>
  <si>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</si>
  <si>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</si>
  <si>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</si>
  <si>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</si>
  <si>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</si>
  <si>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</si>
  <si>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</si>
  <si>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</si>
  <si>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</si>
  <si>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</si>
  <si>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</si>
  <si>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</si>
  <si>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</si>
  <si>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</si>
  <si>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</si>
  <si>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</si>
  <si>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</si>
  <si>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</si>
  <si>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</si>
  <si>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</si>
  <si>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</si>
  <si>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</si>
  <si>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</si>
  <si>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</si>
  <si>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</si>
  <si>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</si>
  <si>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</si>
  <si>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</si>
  <si>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</si>
  <si>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</si>
  <si>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</si>
  <si>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</si>
  <si>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</si>
  <si>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</si>
  <si>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</si>
  <si>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</si>
  <si>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</si>
  <si>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</si>
  <si>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</si>
  <si>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</si>
  <si>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</si>
  <si>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</si>
  <si>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</si>
  <si>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</si>
  <si>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</si>
  <si>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</si>
  <si>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</si>
  <si>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</si>
  <si>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</si>
  <si>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</si>
  <si>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</si>
  <si>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</si>
  <si>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</si>
  <si>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</si>
  <si>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</si>
  <si>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</si>
  <si>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</si>
  <si>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</si>
  <si>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</si>
  <si>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</si>
  <si>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</si>
  <si>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</si>
  <si>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</si>
  <si>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</si>
  <si>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</si>
  <si>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</si>
  <si>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</si>
  <si>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</si>
  <si>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</si>
  <si>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</si>
  <si>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</si>
  <si>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</si>
  <si>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</si>
  <si>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</si>
  <si>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</si>
  <si>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</si>
  <si>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</si>
  <si>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</si>
  <si>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</si>
  <si>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</si>
  <si>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</si>
  <si>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</si>
  <si>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</si>
  <si>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</si>
  <si>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</si>
  <si>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</si>
  <si>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</si>
  <si>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</si>
  <si>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</si>
  <si>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</si>
  <si>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</si>
  <si>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</si>
  <si>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</si>
  <si>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</si>
  <si>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</si>
  <si>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</si>
  <si>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</si>
  <si>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</si>
  <si>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</si>
  <si>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</si>
  <si>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</si>
  <si>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</si>
  <si>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</si>
  <si>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</si>
  <si>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</si>
  <si>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</si>
  <si>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</si>
  <si>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</si>
  <si>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</si>
  <si>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</si>
  <si>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</si>
  <si>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</si>
  <si>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</si>
  <si>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</si>
  <si>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</si>
  <si>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</si>
  <si>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</si>
  <si>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</si>
  <si>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</si>
  <si>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</si>
  <si>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</si>
  <si>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</si>
  <si>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</si>
  <si>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</si>
  <si>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</si>
  <si>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</si>
  <si>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</si>
  <si>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</si>
  <si>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</si>
  <si>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</si>
  <si>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</si>
  <si>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</si>
  <si>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</si>
  <si>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</si>
  <si>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</si>
  <si>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</si>
  <si>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</si>
  <si>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</si>
  <si>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</si>
  <si>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</si>
  <si>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</si>
  <si>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</si>
  <si>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</si>
  <si>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</si>
  <si>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</si>
  <si>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</si>
  <si>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</si>
  <si>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</si>
  <si>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</si>
  <si>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</si>
  <si>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</si>
  <si>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</si>
  <si>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</si>
  <si>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</si>
  <si>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</si>
  <si>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</si>
  <si>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</si>
  <si>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</si>
  <si>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</si>
  <si>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</si>
  <si>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</si>
  <si>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</si>
  <si>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</si>
  <si>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</si>
  <si>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</si>
  <si>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</si>
  <si>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</si>
  <si>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</si>
  <si>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</si>
  <si>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</si>
  <si>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</si>
  <si>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</si>
  <si>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</si>
  <si>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</si>
  <si>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</si>
  <si>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</si>
  <si>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</si>
  <si>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</si>
  <si>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</si>
  <si>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</si>
  <si>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</si>
  <si>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</si>
  <si>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</si>
  <si>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</si>
  <si>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</si>
  <si>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</si>
  <si>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</si>
  <si>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</si>
  <si>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</si>
  <si>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</si>
  <si>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</si>
  <si>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</si>
  <si>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</si>
  <si>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</si>
  <si>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</si>
  <si>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</si>
  <si>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</si>
  <si>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</si>
  <si>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</si>
  <si>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</si>
  <si>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</si>
  <si>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</si>
  <si>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</si>
  <si>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</si>
  <si>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</si>
  <si>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</si>
  <si>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</si>
  <si>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</si>
  <si>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</si>
  <si>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</si>
  <si>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</si>
  <si>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</si>
  <si>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</si>
  <si>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</si>
  <si>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</si>
  <si>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</si>
  <si>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</si>
  <si>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</si>
  <si>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</si>
  <si>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</si>
  <si>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</si>
  <si>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</si>
  <si>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</si>
  <si>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</si>
  <si>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</si>
  <si>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</si>
  <si>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</si>
  <si>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</si>
  <si>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</si>
  <si>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</si>
  <si>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</si>
  <si>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</si>
  <si>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</si>
  <si>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</si>
  <si>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</si>
  <si>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</si>
  <si>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</si>
  <si>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</si>
  <si>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</si>
  <si>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</si>
  <si>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</si>
  <si>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</si>
  <si>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</si>
  <si>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</si>
  <si>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</si>
  <si>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</si>
  <si>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</si>
  <si>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</si>
  <si>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</si>
  <si>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</si>
  <si>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</si>
  <si>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</si>
  <si>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</si>
  <si>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</si>
  <si>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</si>
  <si>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</si>
  <si>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</si>
  <si>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</si>
  <si>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</si>
  <si>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</si>
  <si>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</si>
  <si>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</si>
  <si>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</si>
  <si>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</si>
  <si>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</si>
  <si>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</si>
  <si>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</si>
  <si>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</si>
  <si>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</si>
  <si>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</si>
  <si>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</si>
  <si>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</si>
  <si>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</si>
  <si>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</si>
  <si>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</si>
  <si>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</si>
  <si>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</si>
  <si>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</si>
  <si>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</si>
  <si>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</si>
  <si>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</si>
  <si>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</si>
  <si>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</si>
  <si>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</si>
  <si>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</si>
  <si>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</si>
  <si>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</si>
  <si>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</si>
  <si>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</si>
  <si>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</si>
  <si>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</si>
  <si>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</si>
  <si>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</si>
  <si>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</si>
  <si>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</si>
  <si>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</si>
  <si>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</si>
  <si>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</si>
  <si>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</si>
  <si>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</si>
  <si>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</si>
  <si>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</si>
  <si>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</si>
  <si>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</si>
  <si>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</si>
  <si>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</si>
  <si>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</si>
  <si>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</si>
  <si>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</si>
  <si>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</si>
  <si>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</si>
  <si>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</si>
  <si>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</si>
  <si>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</si>
  <si>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</si>
  <si>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</si>
  <si>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</si>
  <si>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</si>
  <si>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</si>
  <si>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</si>
  <si>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</si>
  <si>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</si>
  <si>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</si>
  <si>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</si>
  <si>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</si>
  <si>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</si>
  <si>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</si>
  <si>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</si>
  <si>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</si>
  <si>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</si>
  <si>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</si>
  <si>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</si>
  <si>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</si>
  <si>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</si>
  <si>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</si>
  <si>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</si>
  <si>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</si>
  <si>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</si>
  <si>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</si>
  <si>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</si>
  <si>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</si>
  <si>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</si>
  <si>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</si>
  <si>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</si>
  <si>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</si>
  <si>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</si>
  <si>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</si>
  <si>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</si>
  <si>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</si>
  <si>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</si>
  <si>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</si>
  <si>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</si>
  <si>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</si>
  <si>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</si>
  <si>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</si>
  <si>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</si>
  <si>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</si>
  <si>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</si>
  <si>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</si>
  <si>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</si>
  <si>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</si>
  <si>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</si>
  <si>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</si>
  <si>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</si>
  <si>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</si>
  <si>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</si>
  <si>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</si>
  <si>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</si>
  <si>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</si>
  <si>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</si>
  <si>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</si>
  <si>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</si>
  <si>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</si>
  <si>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</si>
  <si>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</si>
  <si>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</si>
  <si>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</si>
  <si>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</si>
  <si>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</si>
  <si>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</si>
  <si>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</si>
  <si>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</si>
  <si>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</si>
  <si>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</si>
  <si>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</si>
  <si>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</si>
  <si>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</si>
  <si>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</si>
  <si>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</si>
  <si>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</si>
  <si>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</si>
  <si>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</si>
  <si>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</si>
  <si>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</si>
  <si>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</si>
  <si>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</si>
  <si>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</si>
  <si>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</si>
  <si>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</si>
  <si>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</si>
  <si>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</si>
  <si>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</si>
  <si>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</si>
  <si>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</si>
  <si>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</si>
  <si>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</si>
  <si>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</si>
  <si>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</si>
  <si>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</si>
  <si>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</si>
  <si>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</si>
  <si>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</si>
  <si>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</si>
  <si>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</si>
  <si>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</si>
  <si>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</si>
  <si>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</si>
  <si>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</si>
  <si>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</si>
  <si>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</si>
  <si>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</si>
  <si>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</si>
  <si>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</si>
  <si>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</si>
  <si>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</si>
  <si>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</si>
  <si>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</si>
  <si>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</si>
  <si>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</si>
  <si>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</si>
  <si>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</si>
  <si>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</si>
  <si>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</si>
  <si>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</si>
  <si>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</si>
  <si>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</si>
  <si>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</si>
  <si>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</si>
  <si>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</si>
  <si>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</si>
  <si>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</si>
  <si>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</si>
  <si>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</si>
  <si>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</si>
  <si>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</si>
  <si>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</si>
  <si>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</si>
  <si>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</si>
  <si>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</si>
  <si>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</si>
  <si>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</si>
  <si>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</si>
  <si>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</si>
  <si>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</si>
  <si>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</si>
  <si>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</si>
  <si>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</si>
  <si>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</si>
  <si>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</si>
  <si>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</si>
  <si>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</si>
  <si>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</si>
  <si>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</si>
  <si>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</si>
  <si>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</si>
  <si>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</si>
  <si>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</si>
  <si>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</si>
  <si>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</si>
  <si>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</si>
  <si>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</si>
  <si>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 xml:space="preserve">NO PCM </t>
  </si>
  <si>
    <t>Site located inside Armaco need access permission and requested</t>
  </si>
  <si>
    <t>PCM-20251029-00000965</t>
  </si>
  <si>
    <t>EM team need 20 mins/sceco complain #2903873078</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</si>
  <si>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</si>
  <si>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</si>
  <si>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</si>
  <si>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</si>
  <si>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</si>
  <si>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</si>
  <si>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</si>
  <si>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</si>
  <si>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</si>
  <si>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</si>
  <si>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</si>
  <si>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</si>
  <si>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</si>
  <si>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</si>
  <si>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</si>
  <si>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</si>
  <si>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</si>
  <si>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</si>
  <si>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</si>
  <si>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</si>
  <si>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</si>
  <si>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</si>
  <si>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</si>
  <si>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</si>
  <si>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</si>
  <si>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</si>
  <si>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</si>
  <si>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</si>
  <si>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</si>
  <si>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</si>
  <si>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</si>
  <si>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</si>
  <si>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</si>
  <si>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</si>
  <si>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</si>
  <si>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</si>
  <si>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</si>
  <si>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</si>
  <si>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</si>
  <si>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</si>
  <si>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</si>
  <si>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</si>
  <si>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</si>
  <si>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</si>
  <si>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</si>
  <si>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</si>
  <si>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</si>
  <si>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</si>
  <si>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</si>
  <si>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</si>
  <si>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</si>
  <si>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</si>
  <si>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</si>
  <si>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</si>
  <si>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</si>
  <si>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</si>
  <si>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</si>
  <si>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</si>
  <si>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</si>
  <si>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</si>
  <si>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</si>
  <si>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</si>
  <si>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</si>
  <si>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</si>
  <si>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</si>
  <si>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</si>
  <si>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</si>
  <si>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</si>
  <si>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</si>
  <si>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</si>
  <si>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</si>
  <si>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</si>
  <si>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</si>
  <si>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</si>
  <si>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</si>
  <si>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</si>
  <si>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</si>
  <si>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</si>
  <si>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</si>
  <si>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</si>
  <si>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</si>
  <si>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</si>
  <si>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</si>
  <si>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</si>
  <si>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</si>
  <si>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</si>
  <si>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no PCM </t>
  </si>
  <si>
    <t>ETA 70 km</t>
  </si>
  <si>
    <t xml:space="preserve"> PCM-20250215-00000830 </t>
  </si>
  <si>
    <t>LTE site still down and  site located in aramco area access issue need special permission</t>
  </si>
  <si>
    <t>No PCM</t>
  </si>
  <si>
    <t>SCECO team disconnected power due to pending billing issue</t>
  </si>
  <si>
    <t>PCM-20251029-00001068</t>
  </si>
  <si>
    <t>EM team on the way need 30 Min</t>
  </si>
  <si>
    <t xml:space="preserve">EM team in the way to hub site MDAS0777 </t>
  </si>
  <si>
    <t>PCM-20251029-00000980</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</si>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</sst>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1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2" totalsRowShown="0" headerRowDxfId="174" dataDxfId="173" headerRowBorderDxfId="171" tableBorderDxfId="172" totalsRowBorderDxfId="170">
  <autoFilter ref="A1:L1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7" totalsRowShown="0" headerRowDxfId="48" dataDxfId="47" headerRowBorderDxfId="45" tableBorderDxfId="46" totalsRowBorderDxfId="44">
  <autoFilter ref="A1:L17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1" totalsRowShown="0" headerRowDxfId="15" dataDxfId="14" headerRowBorderDxfId="12" tableBorderDxfId="13">
  <autoFilter ref="A1:L8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2"/>
  <sheetViews>
    <sheetView workbookViewId="0">
      <selection activeCell="K3" sqref="K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296.53549664351885</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8636</v>
      </c>
      <c r="E3" s="135"/>
      <c r="F3" s="136">
        <v>45959.403344907405</v>
      </c>
      <c r="G3" s="137">
        <f ca="1">IFERROR(NOW()-F3,"")</f>
        <v>8.057766204001382E-2</v>
      </c>
      <c r="H3" s="136">
        <v>45959.403344907405</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80" t="s">
        <v>11874</v>
      </c>
      <c r="E4" s="135" t="s">
        <v>39021</v>
      </c>
      <c r="F4" s="136">
        <v>45959.428483796299</v>
      </c>
      <c r="G4" s="137">
        <f ca="1">IFERROR(NOW()-F4,"")</f>
        <v>5.543877314630663E-2</v>
      </c>
      <c r="H4" s="136">
        <v>45959.420844907407</v>
      </c>
      <c r="I4" s="134" t="str">
        <f>IFERROR(VLOOKUP(D4,DB!A:F,6,0),"")</f>
        <v>SCECO</v>
      </c>
      <c r="J4" s="134" t="str">
        <f>IFERROR(VLOOKUP(D4,DB!A:G,7,0),"")</f>
        <v>Dead</v>
      </c>
      <c r="K4" s="138" t="s">
        <v>39026</v>
      </c>
      <c r="L4" s="139" t="str">
        <f>IFERROR(VLOOKUP(D4,DB!A:I,9,0),"")</f>
        <v>Latis</v>
      </c>
    </row>
    <row r="5" spans="1:15" ht="15" customHeight="1">
      <c r="A5" s="133"/>
      <c r="B5" s="134" t="str">
        <f>IFERROR(VLOOKUP(D5,DB!A:K,11,0),"")</f>
        <v/>
      </c>
      <c r="C5" s="134"/>
      <c r="D5" s="134"/>
      <c r="E5" s="135"/>
      <c r="F5" s="136"/>
      <c r="G5" s="137">
        <f ca="1">IFERROR(NOW()-F5,"")</f>
        <v>45959.483922569445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45959.483922569445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45959.483922569445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45959.483922569445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45959.483922569445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45959.483922569445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45959.483922569445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45959.483922569445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45959.483922569445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45959.483922569445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45959.483922569445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45959.483922569445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45959.483922569445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45959.483922569445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45959.483922569445</v>
      </c>
      <c r="H19" s="136"/>
      <c r="I19" s="134" t="str">
        <f>IFERROR(VLOOKUP(D19,DB!A:F,6,0),"")</f>
        <v/>
      </c>
      <c r="J19" s="134" t="str">
        <f>IFERROR(VLOOKUP(D19,DB!A:G,7,0),"")</f>
        <v/>
      </c>
      <c r="K19" s="138"/>
      <c r="L19" s="139" t="str">
        <f>IFERROR(VLOOKUP(D19,DB!A:I,9,0),"")</f>
        <v/>
      </c>
    </row>
    <row r="20" spans="1:12" ht="15" customHeight="1">
      <c r="A20" s="145"/>
      <c r="B20" s="146" t="str">
        <f>IFERROR(VLOOKUP(D20,DB!A:K,11,0),"")</f>
        <v/>
      </c>
      <c r="C20" s="146"/>
      <c r="D20" s="146"/>
      <c r="E20" s="147"/>
      <c r="F20" s="148"/>
      <c r="G20" s="149">
        <f ca="1">IFERROR(NOW()-F20,"")</f>
        <v>45959.483922569445</v>
      </c>
      <c r="H20" s="148"/>
      <c r="I20" s="146" t="str">
        <f>IFERROR(VLOOKUP(D20,DB!A:F,6,0),"")</f>
        <v/>
      </c>
      <c r="J20" s="146" t="str">
        <f>IFERROR(VLOOKUP(D20,DB!A:G,7,0),"")</f>
        <v/>
      </c>
      <c r="K20" s="150"/>
      <c r="L20" s="151" t="str">
        <f>IFERROR(VLOOKUP(D20,DB!A:I,9,0),"")</f>
        <v/>
      </c>
    </row>
    <row r="21" spans="1:12" ht="15" customHeight="1">
      <c r="A21" s="170"/>
      <c r="B21" s="134" t="str">
        <f>IFERROR(VLOOKUP(D21,DB!A:K,11,0),"")</f>
        <v/>
      </c>
      <c r="C21" s="134"/>
      <c r="D21" s="134"/>
      <c r="E21" s="135"/>
      <c r="F21" s="136"/>
      <c r="G21" s="137">
        <f ca="1">IFERROR(NOW()-F21,"")</f>
        <v>45959.483922569445</v>
      </c>
      <c r="H21" s="136"/>
      <c r="I21" s="134" t="str">
        <f>IFERROR(VLOOKUP(D21,DB!A:F,6,0),"")</f>
        <v/>
      </c>
      <c r="J21" s="134" t="str">
        <f>IFERROR(VLOOKUP(D21,DB!A:G,7,0),"")</f>
        <v/>
      </c>
      <c r="K21" s="138"/>
      <c r="L21" s="139" t="str">
        <f>IFERROR(VLOOKUP(D21,DB!A:I,9,0),"")</f>
        <v/>
      </c>
    </row>
    <row r="22" spans="1:12" ht="15" customHeight="1">
      <c r="A22" s="170"/>
      <c r="B22" s="134" t="str">
        <f>IFERROR(VLOOKUP(D22,DB!A:K,11,0),"")</f>
        <v/>
      </c>
      <c r="C22" s="134"/>
      <c r="D22" s="134"/>
      <c r="E22" s="135"/>
      <c r="F22" s="136"/>
      <c r="G22" s="137">
        <f ca="1">IFERROR(NOW()-F22,"")</f>
        <v>45959.483922569445</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ca="1">IFERROR(NOW()-F23,"")</f>
        <v>45959.483922569445</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ca="1">IFERROR(NOW()-F24,"")</f>
        <v>45959.483922569445</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134"/>
      <c r="E25" s="135"/>
      <c r="F25" s="136"/>
      <c r="G25" s="137">
        <f ca="1">IFERROR(NOW()-F25,"")</f>
        <v>45959.483922569445</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134"/>
      <c r="E26" s="135"/>
      <c r="F26" s="136"/>
      <c r="G26" s="137">
        <f ca="1">IFERROR(NOW()-F26,"")</f>
        <v>45959.483922569445</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ca="1">IFERROR(NOW()-F27,"")</f>
        <v>45959.483922569445</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80"/>
      <c r="E28" s="135"/>
      <c r="F28" s="136"/>
      <c r="G28" s="137">
        <f ca="1">IFERROR(NOW()-F28,"")</f>
        <v>45959.483922569445</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134"/>
      <c r="E29" s="135"/>
      <c r="F29" s="136"/>
      <c r="G29" s="137">
        <f ca="1">IFERROR(NOW()-F29,"")</f>
        <v>45959.483922569445</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ca="1">IFERROR(NOW()-F30,"")</f>
        <v>45959.483922569445</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ca="1">IFERROR(NOW()-F31,"")</f>
        <v>45959.483922569445</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ca="1">IFERROR(NOW()-F32,"")</f>
        <v>45959.483922569445</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ca="1">IFERROR(NOW()-F33,"")</f>
        <v>45959.483922569445</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ca="1">IFERROR(NOW()-F34,"")</f>
        <v>45959.483922569445</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ca="1">IFERROR(NOW()-F35,"")</f>
        <v>45959.483922569445</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ca="1">IFERROR(NOW()-F36,"")</f>
        <v>45959.483922569445</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ca="1">IFERROR(NOW()-F37,"")</f>
        <v>45959.483922569445</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ca="1">IFERROR(NOW()-F38,"")</f>
        <v>45959.483922569445</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ca="1">IFERROR(NOW()-F39,"")</f>
        <v>45959.483922569445</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ca="1">IFERROR(NOW()-F40,"")</f>
        <v>45959.483922569445</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ca="1">IFERROR(NOW()-F41,"")</f>
        <v>45959.483922569445</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ca="1">IFERROR(NOW()-F42,"")</f>
        <v>45959.483922569445</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ca="1">IFERROR(NOW()-F43,"")</f>
        <v>45959.483922569445</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ca="1">IFERROR(NOW()-F44,"")</f>
        <v>45959.483922569445</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ca="1">IFERROR(NOW()-F45,"")</f>
        <v>45959.483922569445</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ca="1">IFERROR(NOW()-F46,"")</f>
        <v>45959.483922569445</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ca="1">IFERROR(NOW()-F47,"")</f>
        <v>45959.483922569445</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ca="1">IFERROR(NOW()-F48,"")</f>
        <v>45959.483922569445</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ca="1">IFERROR(NOW()-F49,"")</f>
        <v>45959.483922569445</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ca="1">IFERROR(NOW()-F50,"")</f>
        <v>45959.483922569445</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ca="1">IFERROR(NOW()-F51,"")</f>
        <v>45959.483922569445</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ca="1">IFERROR(NOW()-F52,"")</f>
        <v>45959.483922569445</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ca="1">IFERROR(NOW()-F53,"")</f>
        <v>45959.483922569445</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ca="1">IFERROR(NOW()-F54,"")</f>
        <v>45959.483922569445</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ca="1">IFERROR(NOW()-F55,"")</f>
        <v>45959.483922569445</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ca="1">IFERROR(NOW()-F56,"")</f>
        <v>45959.483922569445</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ca="1">IFERROR(NOW()-F57,"")</f>
        <v>45959.483922569445</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ca="1">IFERROR(NOW()-F58,"")</f>
        <v>45959.483922569445</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ca="1">IFERROR(NOW()-F59,"")</f>
        <v>45959.483922569445</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ca="1">IFERROR(NOW()-F60,"")</f>
        <v>45959.483922569445</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ca="1">IFERROR(NOW()-F61,"")</f>
        <v>45959.483922569445</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ca="1">IFERROR(NOW()-F62,"")</f>
        <v>45959.483922569445</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ca="1">IFERROR(NOW()-F63,"")</f>
        <v>45959.483922569445</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ca="1">IFERROR(NOW()-F64,"")</f>
        <v>45959.483922569445</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ca="1">IFERROR(NOW()-F65,"")</f>
        <v>45959.483922569445</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ca="1">IFERROR(NOW()-F66,"")</f>
        <v>45959.483922569445</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ca="1">IFERROR(NOW()-F67,"")</f>
        <v>45959.483922569445</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ca="1">IFERROR(NOW()-F68,"")</f>
        <v>45959.483922569445</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ca="1">IFERROR(NOW()-F69,"")</f>
        <v>45959.483922569445</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ca="1">IFERROR(NOW()-F70,"")</f>
        <v>45959.483922569445</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ca="1">IFERROR(NOW()-F71,"")</f>
        <v>45959.483922569445</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ca="1">IFERROR(NOW()-F72,"")</f>
        <v>45959.483922569445</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ca="1">IFERROR(NOW()-F73,"")</f>
        <v>45959.483922569445</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ca="1">IFERROR(NOW()-F74,"")</f>
        <v>45959.483922569445</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ca="1">IFERROR(NOW()-F75,"")</f>
        <v>45959.483922569445</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ca="1">IFERROR(NOW()-F76,"")</f>
        <v>45959.483922569445</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ca="1">IFERROR(NOW()-F77,"")</f>
        <v>45959.483922569445</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ca="1">IFERROR(NOW()-F78,"")</f>
        <v>45959.483922569445</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ca="1">IFERROR(NOW()-F79,"")</f>
        <v>45959.483922569445</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ca="1">IFERROR(NOW()-F80,"")</f>
        <v>45959.483922569445</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ca="1">IFERROR(NOW()-F81,"")</f>
        <v>45959.483922569445</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ca="1">IFERROR(NOW()-F82,"")</f>
        <v>45959.483922569445</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ca="1">IFERROR(NOW()-F83,"")</f>
        <v>45959.483922569445</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ca="1">IFERROR(NOW()-F84,"")</f>
        <v>45959.483922569445</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ca="1">IFERROR(NOW()-F85,"")</f>
        <v>45959.483922569445</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ca="1">IFERROR(NOW()-F86,"")</f>
        <v>45959.483922569445</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ca="1">IFERROR(NOW()-F87,"")</f>
        <v>45959.483922569445</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ca="1">IFERROR(NOW()-F88,"")</f>
        <v>45959.483922569445</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ca="1">IFERROR(NOW()-F89,"")</f>
        <v>45959.483922569445</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ca="1">IFERROR(NOW()-F90,"")</f>
        <v>45959.483922569445</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ca="1">IFERROR(NOW()-F91,"")</f>
        <v>45959.483922569445</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ca="1">IFERROR(NOW()-F92,"")</f>
        <v>45959.483922569445</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ca="1">IFERROR(NOW()-F93,"")</f>
        <v>45959.483922569445</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ca="1">IFERROR(NOW()-F94,"")</f>
        <v>45959.483922569445</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ca="1">IFERROR(NOW()-F95,"")</f>
        <v>45959.483922569445</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ca="1">IFERROR(NOW()-F96,"")</f>
        <v>45959.483922569445</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ca="1">IFERROR(NOW()-F97,"")</f>
        <v>45959.483922569445</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ca="1">IFERROR(NOW()-F98,"")</f>
        <v>45959.483922569445</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ca="1">IFERROR(NOW()-F99,"")</f>
        <v>45959.483922569445</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ca="1">IFERROR(NOW()-F100,"")</f>
        <v>45959.483922569445</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ca="1">IFERROR(NOW()-F101,"")</f>
        <v>45959.483922569445</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ca="1">IFERROR(NOW()-F102,"")</f>
        <v>45959.483922569445</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ca="1">IFERROR(NOW()-F103,"")</f>
        <v>45959.483922569445</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ca="1">IFERROR(NOW()-F104,"")</f>
        <v>45959.483922569445</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ca="1">IFERROR(NOW()-F105,"")</f>
        <v>45959.483922569445</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ca="1">IFERROR(NOW()-F106,"")</f>
        <v>45959.483922569445</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ca="1">IFERROR(NOW()-F107,"")</f>
        <v>45959.483922569445</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ca="1">IFERROR(NOW()-F108,"")</f>
        <v>45959.483922569445</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ca="1">IFERROR(NOW()-F109,"")</f>
        <v>45959.483922569445</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ca="1">IFERROR(NOW()-F110,"")</f>
        <v>45959.483922569445</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ca="1">IFERROR(NOW()-F111,"")</f>
        <v>45959.483922569445</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ca="1">IFERROR(NOW()-F112,"")</f>
        <v>45959.483922569445</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ca="1">IFERROR(NOW()-F113,"")</f>
        <v>45959.483922569445</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ca="1">IFERROR(NOW()-F114,"")</f>
        <v>45959.483922569445</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ca="1">IFERROR(NOW()-F115,"")</f>
        <v>45959.483922569445</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ca="1">IFERROR(NOW()-F116,"")</f>
        <v>45959.483922569445</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ca="1">IFERROR(NOW()-F117,"")</f>
        <v>45959.483922569445</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ca="1">IFERROR(NOW()-F118,"")</f>
        <v>45959.483922569445</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ca="1">IFERROR(NOW()-F119,"")</f>
        <v>45959.483922569445</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ca="1">IFERROR(NOW()-F120,"")</f>
        <v>45959.483922569445</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ca="1">IFERROR(NOW()-F121,"")</f>
        <v>45959.483922569445</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ca="1">IFERROR(NOW()-F122,"")</f>
        <v>45959.483922569445</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ca="1">IFERROR(NOW()-F123,"")</f>
        <v>45959.483922569445</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ca="1">IFERROR(NOW()-F124,"")</f>
        <v>45959.483922569445</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ca="1">IFERROR(NOW()-F125,"")</f>
        <v>45959.483922569445</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ca="1">IFERROR(NOW()-F126,"")</f>
        <v>45959.483922569445</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ca="1">IFERROR(NOW()-F127,"")</f>
        <v>45959.483922569445</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ca="1">IFERROR(NOW()-F128,"")</f>
        <v>45959.483922569445</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ca="1">IFERROR(NOW()-F129,"")</f>
        <v>45959.483922569445</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ca="1">IFERROR(NOW()-F130,"")</f>
        <v>45959.483922569445</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ca="1">IFERROR(NOW()-F131,"")</f>
        <v>45959.483922569445</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ca="1">IFERROR(NOW()-F132,"")</f>
        <v>45959.483922569445</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ca="1">IFERROR(NOW()-F133,"")</f>
        <v>45959.483922569445</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ca="1">IFERROR(NOW()-F134,"")</f>
        <v>45959.483922569445</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ca="1">IFERROR(NOW()-F135,"")</f>
        <v>45959.483922569445</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ca="1">IFERROR(NOW()-F136,"")</f>
        <v>45959.483922569445</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ca="1">IFERROR(NOW()-F137,"")</f>
        <v>45959.483922569445</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ca="1">IFERROR(NOW()-F138,"")</f>
        <v>45959.483922569445</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ca="1">IFERROR(NOW()-F139,"")</f>
        <v>45959.483922569445</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ca="1">IFERROR(NOW()-F140,"")</f>
        <v>45959.483922569445</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ca="1">IFERROR(NOW()-F141,"")</f>
        <v>45959.483922569445</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ca="1">IFERROR(NOW()-F142,"")</f>
        <v>45959.483922569445</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ca="1">IFERROR(NOW()-F143,"")</f>
        <v>45959.483922569445</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ca="1">IFERROR(NOW()-F144,"")</f>
        <v>45959.483922569445</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ca="1">IFERROR(NOW()-F145,"")</f>
        <v>45959.483922569445</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ca="1">IFERROR(NOW()-F146,"")</f>
        <v>45959.483922569445</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ca="1">IFERROR(NOW()-F147,"")</f>
        <v>45959.483922569445</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ca="1">IFERROR(NOW()-F148,"")</f>
        <v>45959.483922569445</v>
      </c>
      <c r="H148" s="136"/>
      <c r="I148" s="134" t="str">
        <f>IFERROR(VLOOKUP(D148,DB!A:F,6,0),"")</f>
        <v/>
      </c>
      <c r="J148" s="134" t="str">
        <f>IFERROR(VLOOKUP(D148,DB!A:G,7,0),"")</f>
        <v/>
      </c>
      <c r="K148" s="138"/>
      <c r="L148" s="139" t="str">
        <f>IFERROR(VLOOKUP(D148,DB!A:I,9,0),"")</f>
        <v/>
      </c>
    </row>
    <row r="149" spans="1:12" ht="15" customHeight="1">
      <c r="A149" s="170"/>
      <c r="B149" s="134" t="str">
        <f>IFERROR(VLOOKUP(D149,DB!A:K,11,0),"")</f>
        <v/>
      </c>
      <c r="C149" s="134"/>
      <c r="D149" s="134"/>
      <c r="E149" s="135"/>
      <c r="F149" s="136"/>
      <c r="G149" s="137">
        <f ca="1">IFERROR(NOW()-F149,"")</f>
        <v>45959.483922569445</v>
      </c>
      <c r="H149" s="136"/>
      <c r="I149" s="134" t="str">
        <f>IFERROR(VLOOKUP(D149,DB!A:F,6,0),"")</f>
        <v/>
      </c>
      <c r="J149" s="134" t="str">
        <f>IFERROR(VLOOKUP(D149,DB!A:G,7,0),"")</f>
        <v/>
      </c>
      <c r="K149" s="138"/>
      <c r="L149" s="139" t="str">
        <f>IFERROR(VLOOKUP(D149,DB!A:I,9,0),"")</f>
        <v/>
      </c>
    </row>
    <row r="150" spans="1:12" ht="15" customHeight="1">
      <c r="A150" s="170"/>
      <c r="B150" s="134" t="str">
        <f>IFERROR(VLOOKUP(D150,DB!A:K,11,0),"")</f>
        <v/>
      </c>
      <c r="C150" s="134"/>
      <c r="D150" s="134"/>
      <c r="E150" s="135"/>
      <c r="F150" s="136"/>
      <c r="G150" s="137">
        <f ca="1">IFERROR(NOW()-F150,"")</f>
        <v>45959.483922569445</v>
      </c>
      <c r="H150" s="136"/>
      <c r="I150" s="134" t="str">
        <f>IFERROR(VLOOKUP(D150,DB!A:F,6,0),"")</f>
        <v/>
      </c>
      <c r="J150" s="134" t="str">
        <f>IFERROR(VLOOKUP(D150,DB!A:G,7,0),"")</f>
        <v/>
      </c>
      <c r="K150" s="138"/>
      <c r="L150" s="139" t="str">
        <f>IFERROR(VLOOKUP(D150,DB!A:I,9,0),"")</f>
        <v/>
      </c>
    </row>
    <row r="151" spans="1:12" ht="15" customHeight="1">
      <c r="A151" s="170"/>
      <c r="B151" s="134" t="str">
        <f>IFERROR(VLOOKUP(D151,DB!A:K,11,0),"")</f>
        <v/>
      </c>
      <c r="C151" s="134"/>
      <c r="D151" s="134"/>
      <c r="E151" s="135"/>
      <c r="F151" s="136"/>
      <c r="G151" s="137">
        <f ca="1">IFERROR(NOW()-F151,"")</f>
        <v>45959.483922569445</v>
      </c>
      <c r="H151" s="136"/>
      <c r="I151" s="134" t="str">
        <f>IFERROR(VLOOKUP(D151,DB!A:F,6,0),"")</f>
        <v/>
      </c>
      <c r="J151" s="134" t="str">
        <f>IFERROR(VLOOKUP(D151,DB!A:G,7,0),"")</f>
        <v/>
      </c>
      <c r="K151" s="138"/>
      <c r="L151" s="139" t="str">
        <f>IFERROR(VLOOKUP(D151,DB!A:I,9,0),"")</f>
        <v/>
      </c>
    </row>
    <row r="152" spans="1:12" ht="15" customHeight="1">
      <c r="A152" s="171"/>
      <c r="B152" s="146" t="str">
        <f>IFERROR(VLOOKUP(D152,DB!A:K,11,0),"")</f>
        <v/>
      </c>
      <c r="C152" s="146"/>
      <c r="D152" s="146"/>
      <c r="E152" s="147"/>
      <c r="F152" s="148"/>
      <c r="G152" s="149">
        <f ca="1">IFERROR(NOW()-F152,"")</f>
        <v>45959.483922569445</v>
      </c>
      <c r="H152" s="148"/>
      <c r="I152" s="146" t="str">
        <f>IFERROR(VLOOKUP(D152,DB!A:F,6,0),"")</f>
        <v/>
      </c>
      <c r="J152" s="146" t="str">
        <f>IFERROR(VLOOKUP(D152,DB!A:G,7,0),"")</f>
        <v/>
      </c>
      <c r="K152" s="150"/>
      <c r="L152" s="151" t="str">
        <f>IFERROR(VLOOKUP(D152,DB!A:I,9,0),"")</f>
        <v/>
      </c>
    </row>
  </sheetData>
  <customSheetViews>
    <customSheetView guid="{F6042A99-DD27-4453-835D-0834D95730CC}" filter="1" showAutoFilter="1">
      <pageMargins left="0" right="0" top="0" bottom="0" header="0" footer="0"/>
      <autoFilter ref="B1:M1" xr:uid="{414B8F52-7D1B-4EAD-B24A-2EF78A1D75CA}"/>
    </customSheetView>
  </customSheetViews>
  <dataValidations count="2">
    <dataValidation allowBlank="1" showInputMessage="1" showErrorMessage="1" sqref="E1" xr:uid="{5DBA255D-CDD9-49FB-AD3C-AF70AB4EE696}"/>
    <dataValidation type="list" allowBlank="1" showInputMessage="1" showErrorMessage="1" sqref="E2:E1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tabSelected="1" workbookViewId="0">
      <selection activeCell="D12" sqref="D12"/>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134.48408460648352</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0.74183923611417413</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19654</v>
      </c>
      <c r="E5" s="114" t="s">
        <v>39021</v>
      </c>
      <c r="F5" s="115">
        <v>45959.34516203704</v>
      </c>
      <c r="G5" s="116">
        <f ca="1">IFERROR(NOW()-F5,"-")</f>
        <v>0.13876053240528563</v>
      </c>
      <c r="H5" s="115">
        <v>45959.340300925927</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25711</v>
      </c>
      <c r="E6" s="114"/>
      <c r="F6" s="115"/>
      <c r="G6" s="116">
        <f ca="1">IFERROR(NOW()-F6,"-")</f>
        <v>45959.483922569445</v>
      </c>
      <c r="H6" s="115">
        <v>45959.41710648148</v>
      </c>
      <c r="I6" s="18" t="str">
        <f>IFERROR(VLOOKUP(D6,DB!A:F,6,0),"")</f>
        <v>Generator-SG</v>
      </c>
      <c r="J6" s="18" t="str">
        <f>IFERROR(VLOOKUP(D6,DB!A:G,7,0),"")</f>
        <v>Vandalized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45959.483922569445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45959.483922569445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45959.483922569445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45959.483922569445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45959.483922569445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45959.483922569445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45959.483922569445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45959.483922569445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45959.483922569445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45959.483922569445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45959.483922569445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45959.483922569445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45959.483922569445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45959.483922569445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45959.483922569445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45959.483922569445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45959.483922569445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45959.483922569445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45959.483922569445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45959.483922569445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45959.483922569445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45959.483922569445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45959.483922569445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45959.483922569445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45959.483922569445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45959.483922569445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45959.483922569445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45959.483922569445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45959.483922569445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45959.483922569445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45959.483922569445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45959.483922569445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45959.483922569445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45959.483922569445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45959.483922569445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45959.483922569445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45959.483922569445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45959.483922569445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45959.483922569445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45959.483922569445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45959.483922569445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45959.483922569445</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45959.483922569445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45959.483922569445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45959.483922569445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45959.483922569445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45959.483922569445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45959.483922569445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45959.483922569445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45959.483922569445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45959.483922569445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45959.483922569445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45959.483922569445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45959.483922569445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45959.483922569445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45959.483922569445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45959.483922569445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45959.483922569445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45959.483922569445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45959.483922569445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45959.483922569445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45959.483922569445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45959.483922569445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45959.483922569445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45959.483922569445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45959.483922569445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45959.483922569445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45959.483922569445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45959.483922569445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45959.483922569445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45959.483922569445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45959.483922569445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45959.483922569445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45959.483922569445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45959.483922569445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45959.483922569445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45959.483922569445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45959.483922569445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45959.483922569445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45959.483922569445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45959.483922569445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45959.483922569445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45959.483922569445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45959.483922569445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45959.483922569445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45959.483922569445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45959.483922569445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45959.483922569445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45959.483922569445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45959.483922569445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45959.483922569445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45959.483922569445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45959.483922569445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45959.483922569445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45959.483922569445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45959.483922569445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45959.483922569445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45959.483922569445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45959.483922569445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45959.483922569445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45959.483922569445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45959.483922569445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45959.483922569445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45959.483922569445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45959.483922569445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45959.483922569445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45959.483922569445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45959.483922569445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45959.483922569445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45959.483922569445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45959.483922569445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45959.483922569445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45959.483922569445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45959.483922569445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45959.483922569445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45959.483922569445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45959.483922569445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45959.483922569445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45959.483922569445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45959.483922569445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45959.483922569445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45959.483922569445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45959.483922569445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45959.483922569445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45959.483922569445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45959.483922569445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45959.483922569445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45959.483922569445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45959.483922569445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45959.483922569445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45959.483922569445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45959.483922569445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45959.483922569445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45959.483922569445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45959.483922569445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45959.483922569445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45959.483922569445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45959.483922569445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45959.483922569445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45959.483922569445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45959.483922569445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45959.483922569445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45959.483922569445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45959.483922569445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45959.483922569445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45959.483922569445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45959.483922569445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45959.483922569445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45959.483922569445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45959.483922569445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45959.483922569445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45959.483922569445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45959.483922569445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45959.483922569445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45959.483922569445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45959.483922569445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45959.483922569445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45959.483922569445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45959.483922569445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45959.483922569445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45959.483922569445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45959.483922569445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45959.483922569445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45959.483922569445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45959.483922569445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45959.483922569445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45959.483922569445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45959.483922569445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45959.483922569445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45959.483922569445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45959.483922569445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45959.483922569445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45959.483922569445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45959.483922569445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45959.483922569445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45959.483922569445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45959.483922569445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45959.483922569445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45959.483922569445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45959.483922569445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45959.483922569445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45959.483922569445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45959.483922569445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45959.483922569445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45959.483922569445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45959.483922569445</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45959.483922569445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45959.483922569445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45959.483922569445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45959.483922569445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45959.483922569445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45959.483922569445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45959.483922569445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45959.483922569445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45959.483922569445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45959.483922569445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45959.483922569445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45959.483922569445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45959.483922569445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45959.483922569445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45959.483922569445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45959.483922569445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45959.483922569445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45959.483922569445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45959.483922569445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45959.483922569445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45959.483922569445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45959.483922569445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45959.483922569445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45959.483922569445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45959.483922569445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45959.483922569445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45959.483922569445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45959.483922569445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45959.483922569445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45959.483922569445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45959.483922569445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45959.483922569445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45959.483922569445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45959.483922569445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45959.483922569445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45959.483922569445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45959.483922569445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45959.483922569445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45959.483922569445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45959.483922569445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45959.483922569445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45959.483922569445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45959.483922569445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45959.483922569445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45959.483922569445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45959.483922569445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45959.483922569445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45959.483922569445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45959.483922569445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45959.483922569445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45959.483922569445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45959.483922569445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45959.483922569445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45959.483922569445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45959.483922569445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45959.483922569445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45959.483922569445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45959.483922569445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45959.483922569445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45959.483922569445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45959.483922569445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45959.483922569445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45959.483922569445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45959.483922569445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45959.483922569445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45959.483922569445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45959.483922569445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45959.483922569445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45959.483922569445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45959.483922569445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45959.483922569445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45959.483922569445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45959.483922569445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45959.483922569445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45959.483922569445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45959.483922569445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45959.483922569445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45959.483922569445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45959.483922569445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45959.483922569445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45959.483922569445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45959.483922569445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45959.483922569445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45959.483922569445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45959.483922569445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45959.483922569445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45959.483922569445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45959.483922569445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45959.483922569445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45959.483922569445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45959.483922569445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45959.483922569445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45959.483922569445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45959.483922569445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45959.483922569445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45959.483922569445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45959.483922569445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45959.483922569445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45959.483922569445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45959.483922569445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45959.483922569445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45959.483922569445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45959.483922569445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45959.483922569445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45959.483922569445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45959.483922569445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45959.483922569445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45959.483922569445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45959.483922569445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45959.483922569445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45959.483922569445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45959.483922569445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45959.483922569445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45959.483922569445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45959.483922569445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45959.483922569445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45959.483922569445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45959.483922569445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45959.483922569445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45959.483922569445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45959.483922569445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45959.483922569445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45959.483922569445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45959.483922569445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45959.483922569445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45959.483922569445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45959.483922569445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45959.483922569445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45959.483922569445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45959.483922569445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45959.483922569445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45959.483922569445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45959.483922569445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45959.483922569445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45959.483922569445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45959.483922569445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45959.483922569445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45959.483922569445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45959.483922569445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45959.483922569445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45959.483922569445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45959.483922569445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45959.483922569445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45959.483922569445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45959.483922569445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45959.483922569445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45959.483922569445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45959.483922569445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45959.483922569445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45959.483922569445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45959.483922569445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45959.483922569445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45959.483922569445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45959.483922569445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45959.483922569445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45959.483922569445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45959.483922569445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45959.483922569445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45959.483922569445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45959.483922569445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45959.483922569445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45959.483922569445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45959.483922569445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45959.483922569445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45959.483922569445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45959.483922569445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45959.483922569445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45959.483922569445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45959.483922569445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45959.483922569445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45959.483922569445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45959.483922569445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45959.483922569445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45959.483922569445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45959.483922569445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45959.483922569445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45959.483922569445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45959.483922569445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45959.483922569445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45959.483922569445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45959.483922569445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45959.483922569445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45959.483922569445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45959.483922569445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45959.483922569445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45959.483922569445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45959.483922569445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45959.483922569445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45959.483922569445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45959.483922569445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45959.483922569445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45959.483922569445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45959.483922569445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45959.483922569445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45959.483922569445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45959.483922569445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45959.483922569445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45959.483922569445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45959.483922569445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45959.483922569445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45959.483922569445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45959.483922569445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45959.483922569445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45959.483922569445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45959.483922569445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45959.483922569445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45959.483922569445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45959.483922569445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45959.483922569445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45959.483922569445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45959.483922569445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45959.483922569445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45959.483922569445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45959.483922569445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45959.483922569445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45959.483922569445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45959.483922569445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45959.483922569445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45959.483922569445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45959.483922569445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45959.483922569445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45959.483922569445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45959.483922569445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45959.483922569445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45959.483922569445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45959.483922569445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45959.483922569445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45959.483922569445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45959.483922569445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45959.483922569445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45959.483922569445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45959.483922569445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45959.483922569445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45959.483922569445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45959.483922569445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45959.483922569445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45959.483922569445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45959.483922569445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45959.483922569445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45959.483922569445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45959.483922569445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45959.483922569445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45959.483922569445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45959.483922569445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45959.483922569445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45959.483922569445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45959.483922569445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45959.483922569445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45959.483922569445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45959.483922569445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45959.483922569445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45959.483922569445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45959.483922569445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45959.483922569445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45959.483922569445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45959.483922569445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45959.483922569445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45959.483922569445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45959.483922569445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45959.483922569445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45959.483922569445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45959.483922569445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45959.483922569445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45959.483922569445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45959.483922569445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45959.483922569445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45959.483922569445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45959.483922569445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45959.483922569445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45959.483922569445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45959.483922569445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45959.483922569445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45959.483922569445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45959.483922569445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45959.483922569445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45959.483922569445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45959.483922569445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45959.483922569445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45959.483922569445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45959.483922569445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45959.483922569445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45959.483922569445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45959.483922569445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45959.483922569445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45959.483922569445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45959.483922569445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45959.483922569445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45959.483922569445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45959.483922569445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45959.483922569445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45959.483922569445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45959.483922569445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45959.483922569445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45959.483922569445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45959.483922569445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45959.483922569445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45959.483922569445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45959.483922569445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45959.483922569445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45959.483922569445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45959.483922569445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45959.483922569445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45959.483922569445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45959.483922569445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45959.483922569445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45959.483922569445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45959.483922569445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45959.483922569445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45959.483922569445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45959.483922569445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45959.483922569445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45959.483922569445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45959.483922569445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45959.483922569445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45959.483922569445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45959.483922569445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45959.483922569445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45959.483922569445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45959.483922569445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45959.483922569445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45959.483922569445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45959.483922569445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45959.483922569445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45959.483922569445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45959.483922569445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45959.483922569445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45959.483922569445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45959.483922569445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45959.483922569445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45959.483922569445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45959.483922569445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45959.483922569445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45959.483922569445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45959.483922569445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45959.483922569445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45959.483922569445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45959.483922569445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45959.483922569445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45959.483922569445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45959.483922569445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45959.483922569445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45959.483922569445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45959.483922569445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45959.483922569445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45959.483922569445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45959.483922569445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45959.483922569445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45959.483922569445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45959.483922569445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45959.483922569445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45959.483922569445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45959.483922569445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45959.483922569445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45959.483922569445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45959.483922569445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45959.483922569445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45959.483922569445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45959.483922569445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45959.483922569445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45959.483922569445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45959.483922569445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45959.483922569445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45959.483922569445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45959.483922569445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45959.483922569445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45959.483922569445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45959.483922569445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45959.483922569445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45959.483922569445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45959.483922569445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45959.483922569445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45959.483922569445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45959.483922569445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45959.483922569445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45959.483922569445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45959.483922569445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45959.483922569445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45959.483922569445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45959.483922569445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45959.483922569445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45959.483922569445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45959.483922569445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45959.483922569445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45959.483922569445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45959.483922569445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45959.483922569445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45959.483922569445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45959.483922569445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45959.483922569445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45959.483922569445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45959.483922569445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45959.483922569445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45959.483922569445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45959.483922569445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45959.483922569445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45959.483922569445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45959.483922569445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45959.483922569445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45959.483922569445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45959.483922569445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45959.483922569445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45959.483922569445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45959.483922569445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45959.483922569445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45959.483922569445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45959.483922569445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45959.483922569445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45959.483922569445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45959.483922569445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45959.483922569445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45959.483922569445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45959.483922569445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45959.483922569445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45959.483922569445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45959.483922569445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45959.483922569445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45959.483922569445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45959.483922569445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45959.483922569445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45959.483922569445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45959.483922569445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45959.483922569445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45959.483922569445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45959.483922569445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45959.483922569445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45959.483922569445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45959.483922569445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45959.483922569445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45959.483922569445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45959.483922569445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45959.483922569445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45959.483922569445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45959.483922569445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45959.483922569445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45959.483922569445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45959.483922569445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45959.483922569445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45959.483922569445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45959.483922569445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45959.483922569445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45959.483922569445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45959.483922569445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45959.483922569445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45959.483922569445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45959.483922569445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45959.483922569445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45959.483922569445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45959.483922569445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45959.483922569445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45959.483922569445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45959.483922569445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45959.483922569445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45959.483922569445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45959.483922569445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45959.483922569445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45959.483922569445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45959.483922569445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45959.483922569445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45959.483922569445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45959.483922569445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45959.483922569445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45959.483922569445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45959.483922569445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45959.483922569445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45959.483922569445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45959.483922569445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45959.483922569445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45959.483922569445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45959.483922569445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45959.483922569445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45959.483922569445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45959.483922569445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45959.483922569445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45959.483922569445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45959.483922569445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45959.483922569445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45959.483922569445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45959.483922569445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45959.483922569445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45959.483922569445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45959.483922569445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45959.483922569445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45959.483922569445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45959.483922569445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45959.483922569445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45959.483922569445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45959.483922569445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45959.483922569445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45959.483922569445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45959.483922569445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45959.483922569445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45959.483922569445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45959.483922569445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45959.483922569445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45959.483922569445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45959.483922569445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45959.483922569445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45959.483922569445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45959.483922569445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45959.483922569445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45959.483922569445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45959.483922569445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45959.483922569445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45959.483922569445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45959.483922569445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45959.483922569445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45959.483922569445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45959.483922569445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45959.483922569445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45959.483922569445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45959.483922569445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45959.483922569445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45959.483922569445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45959.483922569445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45959.483922569445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45959.483922569445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45959.483922569445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45959.483922569445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45959.483922569445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45959.483922569445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45959.483922569445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45959.483922569445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45959.483922569445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45959.483922569445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45959.483922569445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45959.483922569445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45959.483922569445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45959.483922569445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45959.483922569445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45959.483922569445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45959.483922569445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45959.483922569445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45959.483922569445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45959.483922569445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45959.483922569445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45959.483922569445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45959.483922569445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45959.483922569445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45959.483922569445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45959.483922569445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45959.483922569445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45959.483922569445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45959.483922569445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45959.483922569445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45959.483922569445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45959.483922569445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45959.483922569445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45959.483922569445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45959.483922569445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45959.483922569445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45959.483922569445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45959.483922569445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45959.483922569445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45959.483922569445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45959.483922569445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45959.483922569445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45959.483922569445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45959.483922569445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45959.483922569445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45959.483922569445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45959.483922569445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45959.483922569445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45959.483922569445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45959.483922569445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45959.483922569445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45959.483922569445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45959.483922569445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45959.483922569445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45959.483922569445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45959.483922569445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45959.483922569445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45959.483922569445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45959.483922569445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45959.483922569445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45959.483922569445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45959.483922569445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45959.483922569445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45959.483922569445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45959.483922569445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45959.483922569445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45959.483922569445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45959.483922569445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45959.483922569445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45959.483922569445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45959.483922569445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45959.483922569445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45959.483922569445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45959.483922569445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45959.483922569445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45959.483922569445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45959.483922569445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45959.483922569445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45959.483922569445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45959.483922569445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45959.483922569445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45959.483922569445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45959.483922569445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45959.483922569445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45959.483922569445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45959.483922569445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45959.483922569445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45959.483922569445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45959.483922569445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45959.483922569445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45959.483922569445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45959.483922569445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45959.483922569445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45959.483922569445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45959.483922569445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45959.483922569445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45959.483922569445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45959.483922569445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45959.483922569445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45959.483922569445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45959.483922569445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45959.483922569445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45959.483922569445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45959.483922569445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45959.483922569445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45959.483922569445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45959.483922569445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45959.483922569445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45959.483922569445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45959.483922569445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45959.483922569445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45959.483922569445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45959.483922569445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45959.483922569445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45959.483922569445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45959.483922569445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45959.483922569445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45959.483922569445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45959.483922569445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45959.483922569445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45959.483922569445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45959.483922569445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45959.483922569445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45959.483922569445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45959.483922569445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45959.483922569445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45959.483922569445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45959.483922569445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45959.483922569445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45959.483922569445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45959.483922569445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45959.483922569445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45959.483922569445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45959.483922569445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45959.483922569445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45959.483922569445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45959.483922569445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45959.483922569445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45959.483922569445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45959.483922569445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45959.483922569445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45959.483922569445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45959.483922569445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45959.483922569445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45959.483922569445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45959.483922569445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45959.483922569445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45959.483922569445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45959.483922569445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45959.483922569445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45959.483922569445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45959.483922569445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45959.483922569445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45959.483922569445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45959.483922569445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45959.483922569445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45959.483922569445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45959.483922569445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45959.483922569445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45959.483922569445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45959.483922569445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45959.483922569445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45959.483922569445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45959.483922569445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45959.483922569445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45959.483922569445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45959.483922569445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45959.483922569445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45959.483922569445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45959.483922569445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45959.483922569445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45959.483922569445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45959.483922569445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45959.483922569445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45959.483922569445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45959.483922569445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45959.483922569445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45959.483922569445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45959.483922569445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45959.483922569445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45959.483922569445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45959.483922569445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45959.483922569445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45959.483922569445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45959.483922569445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45959.483922569445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45959.483922569445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45959.483922569445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45959.483922569445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45959.483922569445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45959.483922569445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45959.483922569445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45959.483922569445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45959.483922569445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45959.483922569445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45959.483922569445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45959.483922569445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45959.483922569445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45959.483922569445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45959.483922569445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45959.483922569445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45959.483922569445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45959.483922569445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45959.483922569445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45959.483922569445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45959.483922569445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45959.483922569445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45959.483922569445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45959.483922569445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45959.483922569445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45959.483922569445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45959.483922569445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45959.483922569445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45959.483922569445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45959.483922569445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45959.483922569445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45959.483922569445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45959.483922569445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45959.483922569445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45959.483922569445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45959.483922569445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45959.483922569445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45959.483922569445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45959.483922569445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45959.483922569445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45959.483922569445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45959.483922569445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45959.483922569445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45959.483922569445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45959.483922569445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45959.483922569445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45959.483922569445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45959.483922569445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45959.483922569445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45959.483922569445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45959.483922569445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45959.483922569445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45959.483922569445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45959.483922569445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45959.483922569445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45959.483922569445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45959.483922569445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45959.483922569445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45959.483922569445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45959.483922569445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45959.483922569445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45959.483922569445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45959.483922569445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45959.483922569445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45959.483922569445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45959.483922569445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45959.483922569445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45959.483922569445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45959.483922569445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45959.483922569445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45959.483922569445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45959.483922569445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45959.483922569445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45959.483922569445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45959.483922569445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45959.483922569445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45959.483922569445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45959.483922569445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45959.483922569445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45959.483922569445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45959.483922569445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45959.483922569445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45959.483922569445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45959.483922569445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45959.483922569445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45959.483922569445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45959.483922569445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45959.483922569445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45959.483922569445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45959.483922569445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45959.483922569445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45959.483922569445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45959.483922569445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45959.483922569445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45959.483922569445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45959.483922569445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45959.483922569445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45959.483922569445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45959.483922569445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45959.483922569445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45959.483922569445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45959.483922569445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45959.483922569445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45959.483922569445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45959.483922569445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45959.483922569445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45959.483922569445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45959.483922569445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45959.483922569445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45959.483922569445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45959.483922569445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45959.483922569445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45959.483922569445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45959.483922569445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45959.483922569445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45959.483922569445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45959.483922569445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45959.483922569445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45959.483922569445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45959.483922569445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45959.483922569445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45959.483922569445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45959.483922569445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45959.483922569445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45959.483922569445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45959.483922569445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45959.483922569445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45959.483922569445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45959.483922569445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45959.483922569445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45959.483922569445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45959.483922569445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45959.483922569445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45959.483922569445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45959.483922569445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45959.483922569445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45959.483922569445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45959.483922569445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45959.483922569445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45959.483922569445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45959.483922569445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45959.483922569445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45959.483922569445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45959.483922569445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45959.483922569445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45959.483922569445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45959.483922569445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45959.483922569445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45959.483922569445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45959.483922569445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45959.483922569445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45959.483922569445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45959.483922569445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45959.483922569445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45959.483922569445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45959.483922569445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45959.483922569445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45959.483922569445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45959.483922569445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45959.483922569445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45959.483922569445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45959.483922569445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45959.483922569445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45959.483922569445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45959.483922569445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45959.483922569445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45959.483922569445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45959.483922569445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45959.483922569445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45959.483922569445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45959.483922569445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45959.483922569445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45959.483922569445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45959.483922569445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45959.483922569445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45959.483922569445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45959.483922569445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45959.483922569445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45959.483922569445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45959.483922569445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45959.483922569445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45959.483922569445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45959.483922569445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45959.483922569445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45959.483922569445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45959.483922569445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45959.483922569445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45959.483922569445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45959.483922569445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45959.483922569445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45959.483922569445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45959.483922569445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45959.483922569445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45959.483922569445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45959.483922569445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45959.483922569445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45959.483922569445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45959.483922569445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45959.483922569445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45959.483922569445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45959.483922569445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45959.483922569445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45959.483922569445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45959.483922569445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45959.483922569445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45959.483922569445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45959.483922569445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45959.483922569445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45959.483922569445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45959.483922569445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45959.483922569445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45959.483922569445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45959.483922569445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45959.483922569445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45959.483922569445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45959.483922569445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45959.483922569445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45959.483922569445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45959.483922569445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45959.483922569445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45959.483922569445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45959.483922569445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45959.483922569445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45959.483922569445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45959.483922569445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45959.483922569445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45959.483922569445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45959.483922569445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45959.483922569445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45959.483922569445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45959.483922569445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45959.483922569445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45959.483922569445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45959.483922569445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45959.483922569445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45959.483922569445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45959.483922569445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45959.483922569445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45959.483922569445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45959.483922569445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45959.483922569445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45959.483922569445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45959.483922569445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45959.483922569445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45959.483922569445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45959.483922569445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45959.483922569445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45959.483922569445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45959.483922569445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45959.483922569445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45959.483922569445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45959.483922569445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45959.483922569445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45959.483922569445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45959.483922569445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45959.483922569445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45959.483922569445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45959.483922569445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45959.483922569445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45959.483922569445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45959.483922569445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45959.483922569445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45959.483922569445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45959.483922569445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45959.483922569445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45959.483922569445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45959.483922569445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45959.483922569445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45959.483922569445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45959.483922569445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45959.483922569445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45959.483922569445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45959.483922569445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45959.483922569445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45959.483922569445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45959.483922569445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45959.483922569445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45959.483922569445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45959.483922569445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45959.483922569445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45959.483922569445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45959.483922569445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45959.483922569445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45959.483922569445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45959.483922569445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45959.483922569445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45959.483922569445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45959.483922569445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45959.483922569445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45959.483922569445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45959.483922569445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45959.483922569445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45959.483922569445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45959.483922569445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45959.483922569445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45959.483922569445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45959.483922569445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45959.483922569445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45959.483922569445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45959.483922569445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45959.483922569445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45959.483922569445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45959.483922569445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45959.483922569445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45959.483922569445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45959.483922569445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45959.483922569445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45959.483922569445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45959.483922569445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45959.483922569445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45959.483922569445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45959.483922569445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45959.483922569445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45959.483922569445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45959.483922569445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45959.483922569445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45959.483922569445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45959.483922569445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45959.483922569445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45959.483922569445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45959.483922569445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45959.483922569445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45959.483922569445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45959.483922569445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45959.483922569445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45959.483922569445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45959.483922569445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45959.483922569445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45959.483922569445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45959.483922569445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45959.483922569445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45959.483922569445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45959.483922569445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45959.483922569445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45959.483922569445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45959.483922569445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45959.483922569445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45959.483922569445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45959.483922569445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45959.483922569445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45959.483922569445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45959.483922569445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45959.483922569445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45959.483922569445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45959.483922569445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45959.483922569445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45959.483922569445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45959.483922569445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45959.483922569445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45959.483922569445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45959.483922569445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45959.483922569445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45959.483922569445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45959.483922569445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45959.483922569445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45959.483922569445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45959.483922569445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45959.483922569445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45959.483922569445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45959.483922569445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45959.483922569445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45959.483922569445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45959.483922569445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45959.483922569445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45959.483922569445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45959.483922569445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45959.483922569445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45959.483922569445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45959.483922569445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45959.483922569445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45959.483922569445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45959.483922569445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45959.483922569445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45959.483922569445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45959.483922569445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45959.483922569445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45959.483922569445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45959.483922569445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45959.483922569445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45959.483922569445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45959.483922569445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45959.483922569445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45959.483922569445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45959.483922569445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45959.483922569445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45959.483922569445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45959.483922569445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45959.483922569445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45959.483922569445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45959.483922569445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45959.483922569445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45959.483922569445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45959.483922569445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45959.483922569445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45959.483922569445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45959.483922569445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45959.483922569445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45959.483922569445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45959.483922569445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45959.483922569445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45959.483922569445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45959.483922569445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45959.483922569445</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7"/>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256.00320497684879</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1</v>
      </c>
      <c r="D3" s="94" t="s">
        <v>28974</v>
      </c>
      <c r="E3" s="98" t="s">
        <v>39021</v>
      </c>
      <c r="F3" s="123"/>
      <c r="G3" s="124">
        <f ca="1">IFERROR(NOW()-F3,"")</f>
        <v>45959.483922569445</v>
      </c>
      <c r="H3" s="123">
        <v>45959.359988425924</v>
      </c>
      <c r="I3" s="119" t="str">
        <f>IFERROR(VLOOKUP(D3,DB!A:F,6,0),"")</f>
        <v>SCECO</v>
      </c>
      <c r="J3" s="119" t="str">
        <f>IFERROR(VLOOKUP(D3,DB!A:G,7,0),"")</f>
        <v>Weak</v>
      </c>
      <c r="K3" s="125" t="s">
        <v>39118</v>
      </c>
      <c r="L3" s="121" t="str">
        <f>IFERROR(VLOOKUP(D3,DB!A:I,9,0),"")</f>
        <v>Latis</v>
      </c>
    </row>
    <row r="4" spans="1:16" ht="15" customHeight="1">
      <c r="A4" s="119" t="s">
        <v>39119</v>
      </c>
      <c r="B4" s="119" t="str">
        <f>IFERROR(VLOOKUP(D4,DB!A:K,11,0),"")</f>
        <v>R4</v>
      </c>
      <c r="C4" s="120">
        <v>3</v>
      </c>
      <c r="D4" s="94" t="s">
        <v>35038</v>
      </c>
      <c r="E4" s="98" t="s">
        <v>39021</v>
      </c>
      <c r="F4" s="123">
        <v>45959.466134259259</v>
      </c>
      <c r="G4" s="124">
        <f ca="1">IFERROR(NOW()-F4,"")</f>
        <v>1.7788310186006129E-2</v>
      </c>
      <c r="H4" s="123">
        <v>45959.408807870372</v>
      </c>
      <c r="I4" s="119" t="str">
        <f>IFERROR(VLOOKUP(D4,DB!A:F,6,0),"")</f>
        <v>SCECO</v>
      </c>
      <c r="J4" s="119" t="str">
        <f>IFERROR(VLOOKUP(D4,DB!A:G,7,0),"")</f>
        <v>Vandalized</v>
      </c>
      <c r="K4" s="125" t="s">
        <v>39120</v>
      </c>
      <c r="L4" s="121" t="str">
        <f>IFERROR(VLOOKUP(D4,DB!A:I,9,0),"")</f>
        <v>Latis</v>
      </c>
    </row>
    <row r="5" spans="1:16" ht="15" customHeight="1">
      <c r="A5" s="119" t="s">
        <v>39117</v>
      </c>
      <c r="B5" s="119" t="str">
        <f>IFERROR(VLOOKUP(D5,DB!A:K,11,0),"")</f>
        <v>R4</v>
      </c>
      <c r="C5" s="120">
        <v>1</v>
      </c>
      <c r="D5" s="94" t="s">
        <v>34938</v>
      </c>
      <c r="E5" s="98" t="s">
        <v>39021</v>
      </c>
      <c r="F5" s="123"/>
      <c r="G5" s="124">
        <f ca="1">IFERROR(NOW()-F5,"")</f>
        <v>45959.483922569445</v>
      </c>
      <c r="H5" s="123">
        <v>45959.408807870372</v>
      </c>
      <c r="I5" s="119" t="str">
        <f>IFERROR(VLOOKUP(D5,DB!A:F,6,0),"")</f>
        <v>SCECO</v>
      </c>
      <c r="J5" s="119" t="str">
        <f>IFERROR(VLOOKUP(D5,DB!A:G,7,0),"")</f>
        <v>Vandalized</v>
      </c>
      <c r="K5" s="125" t="s">
        <v>39121</v>
      </c>
      <c r="L5" s="121" t="str">
        <f>IFERROR(VLOOKUP(D5,DB!A:I,9,0),"")</f>
        <v>Latis</v>
      </c>
    </row>
    <row r="6" spans="1:16" ht="15" customHeight="1">
      <c r="A6" s="119" t="s">
        <v>39122</v>
      </c>
      <c r="B6" s="119" t="str">
        <f>IFERROR(VLOOKUP(D6,DB!A:K,11,0),"")</f>
        <v>R4</v>
      </c>
      <c r="C6" s="120">
        <v>1</v>
      </c>
      <c r="D6" s="94" t="s">
        <v>35139</v>
      </c>
      <c r="E6" s="98" t="s">
        <v>39021</v>
      </c>
      <c r="F6" s="123">
        <v>45959.433553240742</v>
      </c>
      <c r="G6" s="124">
        <f ca="1">IFERROR(NOW()-F6,"")</f>
        <v>5.0369328702799976E-2</v>
      </c>
      <c r="H6" s="123">
        <v>45959.428020833337</v>
      </c>
      <c r="I6" s="119" t="str">
        <f>IFERROR(VLOOKUP(D6,DB!A:F,6,0),"")</f>
        <v>SCECO</v>
      </c>
      <c r="J6" s="119" t="str">
        <f>IFERROR(VLOOKUP(D6,DB!A:G,7,0),"")</f>
        <v>Dead</v>
      </c>
      <c r="K6" s="125" t="s">
        <v>39123</v>
      </c>
      <c r="L6" s="121" t="str">
        <f>IFERROR(VLOOKUP(D6,DB!A:I,9,0),"")</f>
        <v>Latis</v>
      </c>
    </row>
    <row r="7" spans="1:16" ht="15" customHeight="1">
      <c r="A7" s="119"/>
      <c r="B7" s="119" t="str">
        <f>IFERROR(VLOOKUP(D7,DB!A:K,11,0),"")</f>
        <v/>
      </c>
      <c r="C7" s="120"/>
      <c r="D7" s="94"/>
      <c r="E7" s="98"/>
      <c r="F7" s="123"/>
      <c r="G7" s="124">
        <f ca="1">IFERROR(NOW()-F7,"")</f>
        <v>45959.483922569445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45959.483922569445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45959.483922569445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45959.483922569445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45959.483922569445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45959.483922569445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45959.483922569445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45959.483922569445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45959.483922569445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45959.483922569445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45959.483922569445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45959.483922569445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45959.483922569445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45959.483922569445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45959.483922569445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45959.483922569445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45959.483922569445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45959.483922569445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45959.483922569445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45959.483922569445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45959.483922569445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45959.483922569445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45959.483922569445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45959.483922569445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45959.483922569445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45959.483922569445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45959.483922569445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45959.483922569445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45959.483922569445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45959.483922569445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45959.483922569445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45959.483922569445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45959.483922569445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45959.483922569445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45959.483922569445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45959.483922569445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45959.483922569445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45959.483922569445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45959.483922569445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45959.483922569445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45959.483922569445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45959.483922569445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45959.483922569445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45959.483922569445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45959.483922569445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45959.483922569445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45959.483922569445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45959.483922569445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45959.483922569445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45959.483922569445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45959.483922569445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45959.483922569445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45959.483922569445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45959.483922569445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45959.483922569445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45959.483922569445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45959.483922569445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45959.483922569445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45959.483922569445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45959.483922569445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45959.483922569445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45959.483922569445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45959.483922569445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45959.483922569445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45959.483922569445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45959.483922569445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45959.483922569445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45959.483922569445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45959.483922569445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45959.483922569445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45959.483922569445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45959.483922569445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45959.483922569445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45959.483922569445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45959.483922569445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45959.483922569445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45959.483922569445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45959.483922569445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45959.483922569445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45959.483922569445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45959.483922569445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45959.483922569445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45959.483922569445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45959.483922569445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45959.483922569445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45959.483922569445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45959.483922569445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45959.483922569445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45959.483922569445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45959.483922569445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45959.483922569445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45959.483922569445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45959.483922569445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45959.483922569445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45959.483922569445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45959.483922569445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45959.483922569445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45959.483922569445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45959.483922569445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45959.483922569445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45959.483922569445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45959.483922569445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45959.483922569445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45959.483922569445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45959.483922569445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45959.483922569445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45959.483922569445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45959.483922569445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45959.483922569445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45959.483922569445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45959.483922569445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45959.483922569445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45959.483922569445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45959.483922569445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45959.483922569445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45959.483922569445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45959.483922569445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45959.483922569445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45959.483922569445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45959.483922569445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45959.483922569445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45959.483922569445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45959.483922569445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45959.483922569445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45959.483922569445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45959.483922569445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45959.483922569445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45959.483922569445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45959.483922569445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45959.483922569445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45959.483922569445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45959.483922569445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45959.483922569445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45959.483922569445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45959.483922569445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45959.483922569445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45959.483922569445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45959.483922569445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45959.483922569445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45959.483922569445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45959.483922569445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45959.483922569445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45959.483922569445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45959.483922569445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45959.483922569445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45959.483922569445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45959.483922569445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45959.483922569445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45959.483922569445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45959.483922569445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45959.483922569445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45959.483922569445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45959.483922569445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45959.483922569445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45959.483922569445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45959.483922569445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45959.483922569445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45959.483922569445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45959.483922569445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45959.483922569445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45959.483922569445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45959.483922569445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45959.483922569445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45959.483922569445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45959.483922569445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45959.483922569445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45959.483922569445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45959.483922569445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45959.483922569445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45959.483922569445</v>
      </c>
      <c r="H176" s="123"/>
      <c r="I176" s="119" t="str">
        <f>IFERROR(VLOOKUP(D176,DB!A:F,6,0),"")</f>
        <v/>
      </c>
      <c r="J176" s="119" t="str">
        <f>IFERROR(VLOOKUP(D176,DB!A:G,7,0),"")</f>
        <v/>
      </c>
      <c r="K176" s="125"/>
      <c r="L176" s="121" t="str">
        <f>IFERROR(VLOOKUP(D176,DB!A:I,9,0),"")</f>
        <v/>
      </c>
    </row>
    <row r="177" spans="1:12" ht="15" customHeight="1">
      <c r="A177" s="126"/>
      <c r="B177" s="126" t="str">
        <f>IFERROR(VLOOKUP(D177,DB!A:K,11,0),"")</f>
        <v/>
      </c>
      <c r="C177" s="127"/>
      <c r="D177" s="128"/>
      <c r="E177" s="129"/>
      <c r="F177" s="130"/>
      <c r="G177" s="131">
        <f ca="1">IFERROR(NOW()-F177,"")</f>
        <v>45959.483922569445</v>
      </c>
      <c r="H177" s="130"/>
      <c r="I177" s="126" t="str">
        <f>IFERROR(VLOOKUP(D177,DB!A:F,6,0),"")</f>
        <v/>
      </c>
      <c r="J177" s="126" t="str">
        <f>IFERROR(VLOOKUP(D177,DB!A:G,7,0),"")</f>
        <v/>
      </c>
      <c r="K177" s="132"/>
      <c r="L177" s="128" t="str">
        <f>IFERROR(VLOOKUP(D177,DB!A:I,9,0),"")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21" sqref="D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39124</v>
      </c>
      <c r="B2" s="37" t="str">
        <f>IFERROR(VLOOKUP(D2,DB!A:K,11,0),"")</f>
        <v>R5</v>
      </c>
      <c r="C2" s="37">
        <v>3</v>
      </c>
      <c r="D2" s="118" t="s">
        <v>36011</v>
      </c>
      <c r="E2" s="37" t="s">
        <v>39021</v>
      </c>
      <c r="F2" s="38">
        <v>45891.832060185188</v>
      </c>
      <c r="G2" s="144">
        <f ca="1">IFERROR(NOW()-F2,"")</f>
        <v>67.651862384256674</v>
      </c>
      <c r="H2" s="38">
        <v>45891.790393518517</v>
      </c>
      <c r="I2" s="37" t="str">
        <f>IFERROR(VLOOKUP(D2,DB!A:F,6,0),"")</f>
        <v>Generator-SG</v>
      </c>
      <c r="J2" s="37" t="str">
        <f>IFERROR(VLOOKUP(D2,DB!A:G,7,0),"")</f>
        <v>Vandalized</v>
      </c>
      <c r="K2" s="37" t="s">
        <v>39125</v>
      </c>
      <c r="L2" s="37" t="str">
        <f>IFERROR(VLOOKUP(D2,DB!A:I,9,0),"")</f>
        <v>Latis</v>
      </c>
      <c r="M2" s="117"/>
    </row>
    <row r="3" spans="1:13" ht="30.75">
      <c r="A3" s="37" t="s">
        <v>39126</v>
      </c>
      <c r="B3" s="37" t="str">
        <f>IFERROR(VLOOKUP(D3,DB!A:K,11,0),"")</f>
        <v>R5</v>
      </c>
      <c r="C3" s="37">
        <v>1</v>
      </c>
      <c r="D3" s="37" t="s">
        <v>33268</v>
      </c>
      <c r="E3" s="37" t="s">
        <v>39104</v>
      </c>
      <c r="F3" s="38">
        <v>45926.188877314817</v>
      </c>
      <c r="G3" s="144">
        <f t="shared" ref="G3" ca="1" si="0">IFERROR(NOW()-F3,"")</f>
        <v>33.295045254628349</v>
      </c>
      <c r="H3" s="38">
        <v>45926.158159722225</v>
      </c>
      <c r="I3" s="37" t="str">
        <f>IFERROR(VLOOKUP(D3,DB!A:F,6,0),"")</f>
        <v>SCECO</v>
      </c>
      <c r="J3" s="37" t="str">
        <f>IFERROR(VLOOKUP(D3,DB!A:G,7,0),"")</f>
        <v>Good</v>
      </c>
      <c r="K3" s="37" t="s">
        <v>39127</v>
      </c>
      <c r="L3" s="37" t="str">
        <f>IFERROR(VLOOKUP(D3,DB!A:I,9,0),"")</f>
        <v>Latis</v>
      </c>
      <c r="M3" s="117"/>
    </row>
    <row r="4" spans="1:13" ht="48" customHeight="1">
      <c r="A4" s="152" t="s">
        <v>39128</v>
      </c>
      <c r="B4" s="152" t="str">
        <f>IFERROR(VLOOKUP(D4,DB!A:K,11,0),"")</f>
        <v>R5</v>
      </c>
      <c r="C4" s="152">
        <v>1</v>
      </c>
      <c r="D4" s="152" t="s">
        <v>34758</v>
      </c>
      <c r="E4" s="152" t="s">
        <v>39104</v>
      </c>
      <c r="F4" s="153">
        <v>45948.661111111112</v>
      </c>
      <c r="G4" s="154">
        <f ca="1">IFERROR(NOW()-F4,"")</f>
        <v>10.822811458332581</v>
      </c>
      <c r="H4" s="153">
        <v>45948.661111111112</v>
      </c>
      <c r="I4" s="152" t="str">
        <f>IFERROR(VLOOKUP(D4,DB!A:F,6,0),"")</f>
        <v>SCECO</v>
      </c>
      <c r="J4" s="152" t="str">
        <f>IFERROR(VLOOKUP(D4,DB!A:G,7,0),"")</f>
        <v>Dead</v>
      </c>
      <c r="K4" s="152" t="s">
        <v>39129</v>
      </c>
      <c r="L4" s="152" t="str">
        <f>IFERROR(VLOOKUP(D4,DB!A:I,9,0),"")</f>
        <v>Latis</v>
      </c>
    </row>
    <row r="5" spans="1:13" ht="15">
      <c r="A5" s="152"/>
      <c r="B5" s="152" t="str">
        <f>IFERROR(VLOOKUP(D5,DB!A:K,11,0),"")</f>
        <v/>
      </c>
      <c r="C5" s="152"/>
      <c r="D5"/>
      <c r="E5" s="152"/>
      <c r="F5" s="153"/>
      <c r="G5" s="154">
        <f ca="1">IFERROR(NOW()-F5,"")</f>
        <v>45959.483922569445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45959.483922569445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45959.483922569445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45959.483922569445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45959.483922569445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45959.483922569445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45959.483922569445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45959.483922569445</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45959.483922569445</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45959.483922569445</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45959.483922569445</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45959.483922569445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45959.483922569445</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45959.483922569445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45959.483922569445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45959.483922569445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45959.483922569445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45959.483922569445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45959.483922569445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45959.483922569445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45959.483922569445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45959.483922569445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45959.483922569445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45959.483922569445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45959.483922569445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45959.483922569445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45959.483922569445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45959.483922569445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45959.483922569445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45959.483922569445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45959.483922569445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45959.483922569445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45959.483922569445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45959.483922569445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45959.483922569445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45959.483922569445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45959.483922569445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45959.483922569445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45959.483922569445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45959.483922569445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45959.483922569445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45959.483922569445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45959.483922569445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45959.483922569445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45959.483922569445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45959.483922569445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45959.483922569445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45959.483922569445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45959.483922569445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45959.483922569445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45959.483922569445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45959.483922569445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45959.483922569445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45959.483922569445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45959.483922569445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45959.483922569445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45959.483922569445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45959.483922569445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45959.483922569445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45959.483922569445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45959.483922569445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45959.483922569445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45959.483922569445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45959.483922569445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45959.483922569445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45959.483922569445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45959.483922569445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45959.483922569445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45959.483922569445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45959.483922569445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45959.483922569445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45959.483922569445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45959.483922569445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45959.483922569445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45959.483922569445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45959.483922569445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45959.483922569445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45959.483922569445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45959.483922569445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45959.483922569445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45959.483922569445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45959.483922569445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45959.483922569445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45959.483922569445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45959.483922569445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45959.483922569445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45959.483922569445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45959.483922569445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45959.483922569445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45959.483922569445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45959.483922569445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45959.483922569445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45959.483922569445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45959.483922569445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45959.483922569445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45959.483922569445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45959.483922569445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45959.483922569445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45959.483922569445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45959.483922569445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45959.483922569445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45959.483922569445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45959.483922569445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45959.483922569445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45959.483922569445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45959.483922569445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45959.483922569445</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45959.483922569445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45959.483922569445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45959.483922569445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45959.483922569445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45959.483922569445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45959.483922569445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45959.483922569445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45959.483922569445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45959.483922569445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45959.483922569445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45959.483922569445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45959.483922569445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45959.483922569445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45959.483922569445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45959.483922569445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45959.483922569445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45959.483922569445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45959.483922569445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45959.483922569445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45959.483922569445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45959.483922569445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45959.483922569445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45959.483922569445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45959.483922569445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45959.483922569445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45959.483922569445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45959.483922569445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45959.483922569445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45959.483922569445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45959.483922569445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45959.483922569445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45959.483922569445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45959.483922569445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45959.483922569445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45959.483922569445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45959.483922569445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45959.483922569445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45959.483922569445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45959.483922569445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45959.483922569445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45959.483922569445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45959.483922569445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45959.483922569445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45959.483922569445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45959.483922569445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45959.483922569445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45959.483922569445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45959.483922569445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45959.483922569445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45959.483922569445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45959.483922569445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45959.483922569445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45959.483922569445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45959.483922569445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45959.483922569445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45959.483922569445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45959.483922569445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45959.483922569445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45959.483922569445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45959.483922569445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45959.483922569445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45959.483922569445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45959.483922569445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45959.483922569445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45959.483922569445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45959.483922569445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45959.483922569445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45959.483922569445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45959.483922569445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45959.483922569445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45959.483922569445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45959.483922569445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45959.483922569445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45959.483922569445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45959.483922569445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45959.483922569445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45959.483922569445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45959.483922569445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45959.483922569445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45959.483922569445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45959.483922569445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45959.483922569445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45959.483922569445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45959.483922569445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45959.483922569445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45959.483922569445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45959.483922569445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45959.483922569445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45959.483922569445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45959.483922569445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45959.483922569445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45959.483922569445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45959.483922569445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45959.483922569445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45959.483922569445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45959.483922569445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45959.483922569445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45959.483922569445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45959.483922569445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45959.483922569445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45959.483922569445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45959.483922569445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45959.483922569445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45959.483922569445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45959.483922569445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45959.483922569445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45959.483922569445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45959.483922569445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45959.483922569445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45959.483922569445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45959.483922569445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45959.483922569445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45959.483922569445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45959.483922569445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45959.483922569445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45959.483922569445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45959.483922569445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45959.483922569445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45959.483922569445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45959.483922569445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45959.483922569445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45959.483922569445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45959.483922569445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45959.483922569445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45959.483922569445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45959.483922569445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45959.483922569445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45959.483922569445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45959.483922569445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45959.483922569445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45959.483922569445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45959.483922569445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45959.483922569445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45959.483922569445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45959.483922569445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45959.483922569445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45959.483922569445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45959.483922569445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45959.483922569445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45959.483922569445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45959.483922569445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45959.483922569445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45959.483922569445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45959.483922569445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45959.483922569445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45959.483922569445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45959.483922569445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45959.483922569445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45959.483922569445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45959.483922569445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45959.483922569445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45959.483922569445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45959.483922569445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45959.483922569445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45959.483922569445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45959.483922569445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45959.483922569445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45959.483922569445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45959.483922569445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45959.483922569445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45959.483922569445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45959.483922569445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45959.483922569445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45959.483922569445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45959.483922569445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45959.483922569445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45959.483922569445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45959.483922569445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45959.483922569445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45959.483922569445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45959.483922569445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45959.483922569445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45959.483922569445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45959.483922569445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45959.483922569445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45959.483922569445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45959.483922569445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45959.483922569445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45959.483922569445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45959.483922569445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45959.483922569445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45959.483922569445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45959.483922569445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45959.483922569445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45959.483922569445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45959.483922569445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45959.483922569445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45959.483922569445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45959.483922569445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45959.483922569445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45959.483922569445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45959.483922569445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45959.483922569445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45959.483922569445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45959.483922569445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45959.483922569445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45959.483922569445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45959.483922569445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45959.483922569445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45959.483922569445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45959.483922569445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45959.483922569445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45959.483922569445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45959.483922569445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45959.483922569445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45959.483922569445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45959.483922569445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45959.483922569445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45959.483922569445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45959.483922569445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45959.483922569445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45959.483922569445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45959.483922569445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45959.483922569445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45959.483922569445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45959.483922569445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45959.483922569445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45959.483922569445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45959.483922569445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45959.483922569445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45959.483922569445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45959.483922569445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45959.483922569445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45959.483922569445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45959.483922569445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45959.483922569445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45959.483922569445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45959.483922569445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45959.483922569445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45959.483922569445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45959.483922569445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45959.483922569445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45959.483922569445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45959.483922569445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45959.483922569445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45959.483922569445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45959.483922569445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45959.483922569445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45959.483922569445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45959.483922569445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45959.483922569445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45959.483922569445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45959.483922569445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45959.483922569445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45959.483922569445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45959.483922569445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45959.483922569445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45959.483922569445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45959.483922569445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45959.483922569445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45959.483922569445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45959.483922569445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45959.483922569445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45959.483922569445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45959.483922569445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45959.483922569445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45959.483922569445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45959.483922569445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45959.483922569445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45959.483922569445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45959.483922569445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45959.483922569445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45959.483922569445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45959.483922569445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45959.483922569445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45959.483922569445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45959.483922569445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45959.483922569445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45959.483922569445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45959.483922569445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45959.483922569445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45959.483922569445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45959.483922569445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45959.483922569445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45959.483922569445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45959.483922569445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45959.483922569445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45959.483922569445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45959.483922569445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45959.483922569445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45959.483922569445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45959.483922569445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45959.483922569445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45959.483922569445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45959.483922569445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45959.483922569445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45959.483922569445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45959.483922569445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45959.483922569445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45959.483922569445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45959.483922569445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45959.483922569445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45959.483922569445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45959.483922569445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45959.483922569445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45959.483922569445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45959.483922569445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45959.483922569445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45959.483922569445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45959.483922569445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45959.483922569445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45959.483922569445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45959.483922569445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45959.483922569445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45959.483922569445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45959.483922569445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45959.483922569445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45959.483922569445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45959.483922569445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45959.483922569445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45959.483922569445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45959.483922569445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45959.483922569445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45959.483922569445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45959.483922569445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45959.483922569445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45959.483922569445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45959.483922569445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45959.483922569445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45959.483922569445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45959.483922569445</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298" ht="15"/>
    <row r="1299" ht="15"/>
    <row r="1301"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45959.483922569445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45959.483922569445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45959.483922569445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45959.483922569445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45959.483922569445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45959.483922569445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45959.483922569445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45959.483922569445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45959.483922569445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45959.483922569445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45959.483922569445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45959.483922569445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45959.483922569445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45959.483922569445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45959.483922569445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45959.483922569445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45959.483922569445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45959.483922569445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45959.483922569445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45959.483922569445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45959.483922569445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45959.483922569445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45959.483922569445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45959.483922569445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45959.483922569445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45959.483922569445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45959.483922569445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45959.483922569445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45959.483922569445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45959.483922569445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45959.483922569445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45959.483922569445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45959.483922569445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45959.483922569445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45959.483922569445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45959.483922569445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45959.483922569445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45959.483922569445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45959.483922569445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45959.483922569445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45959.483922569445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45959.483922569445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45959.483922569445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45959.483922569445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45959.483922569445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45959.483922569445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45959.483922569445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45959.483922569445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45959.483922569445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45959.483922569445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45959.483922569445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45959.483922569445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45959.483922569445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45959.483922569445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45959.483922569445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45959.483922569445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45959.483922569445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45959.483922569445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45959.483922569445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45959.483922569445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45959.483922569445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45959.483922569445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45959.483922569445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45959.483922569445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45959.483922569445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45959.483922569445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45959.483922569445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45959.483922569445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45959.483922569445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45959.483922569445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45959.483922569445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45959.483922569445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45959.483922569445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45959.483922569445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45959.483922569445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45959.483922569445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45959.483922569445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45959.483922569445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45959.483922569445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45959.483922569445</v>
      </c>
      <c r="H81" s="107"/>
      <c r="I81" s="103" t="str">
        <f>IFERROR(VLOOKUP(D81,DB!A:F,6,0),"")</f>
        <v/>
      </c>
      <c r="J81" s="102" t="str">
        <f>IFERROR(VLOOKUP(D81,DB!A:G,7,0),"")</f>
        <v/>
      </c>
      <c r="K81" s="108"/>
      <c r="L81" s="109" t="str">
        <f>IFERROR(VLOOKUP(D81,DB!A:I,9,0),"")</f>
        <v/>
      </c>
    </row>
  </sheetData>
  <dataValidations count="2">
    <dataValidation allowBlank="1" showInputMessage="1" showErrorMessage="1" sqref="E1" xr:uid="{380493DB-286A-4683-AF55-C78F04945A49}"/>
    <dataValidation type="list" allowBlank="1" showInputMessage="1" showErrorMessage="1" sqref="E2:E8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2025-10-29T08:38:49Z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